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75" windowWidth="15630" windowHeight="6975" activeTab="0"/>
  </bookViews>
  <sheets>
    <sheet name="BCDKT" sheetId="1" r:id="rId1"/>
    <sheet name="KQKD" sheetId="2" r:id="rId2"/>
    <sheet name="LCTT" sheetId="3" r:id="rId3"/>
    <sheet name="Tminh BCTC" sheetId="4" r:id="rId4"/>
    <sheet name="Bang CDPS" sheetId="5" r:id="rId5"/>
  </sheets>
  <externalReferences>
    <externalReference r:id="rId8"/>
    <externalReference r:id="rId9"/>
    <externalReference r:id="rId10"/>
  </externalReferences>
  <definedNames>
    <definedName name="_xlnm.Print_Area" localSheetId="4">'Bang CDPS'!$A$1:$I$86</definedName>
    <definedName name="_xlnm.Print_Area" localSheetId="0">'BCDKT'!$A$1:$F$137</definedName>
    <definedName name="_xlnm.Print_Area" localSheetId="1">'KQKD'!$A$1:$G$46</definedName>
    <definedName name="_xlnm.Print_Area" localSheetId="2">'LCTT'!$A$1:$E$61</definedName>
    <definedName name="_xlnm.Print_Area" localSheetId="3">'Tminh BCTC'!$B$1:$M$547</definedName>
    <definedName name="_xlnm.Print_Titles" localSheetId="0">'BCDKT'!$8:$8</definedName>
    <definedName name="_xlnm.Print_Titles" localSheetId="2">'LCTT'!$8:$9</definedName>
  </definedNames>
  <calcPr fullCalcOnLoad="1"/>
</workbook>
</file>

<file path=xl/comments1.xml><?xml version="1.0" encoding="utf-8"?>
<comments xmlns="http://schemas.openxmlformats.org/spreadsheetml/2006/main">
  <authors>
    <author>LEQUOCDUNG</author>
  </authors>
  <commentList>
    <comment ref="F115" authorId="0">
      <text>
        <r>
          <rPr>
            <b/>
            <sz val="9"/>
            <rFont val="Tahoma"/>
            <family val="2"/>
          </rPr>
          <t>LEQUOCDUNG:</t>
        </r>
        <r>
          <rPr>
            <sz val="9"/>
            <rFont val="Tahoma"/>
            <family val="2"/>
          </rPr>
          <t xml:space="preserve">
Chuyen so du quy Du phong tai chinh sang quy Dau tu phat trien</t>
        </r>
      </text>
    </comment>
  </commentList>
</comments>
</file>

<file path=xl/comments4.xml><?xml version="1.0" encoding="utf-8"?>
<comments xmlns="http://schemas.openxmlformats.org/spreadsheetml/2006/main">
  <authors>
    <author>LEQUOCDUNG</author>
  </authors>
  <commentList>
    <comment ref="K252" authorId="0">
      <text>
        <r>
          <rPr>
            <b/>
            <sz val="9"/>
            <rFont val="Tahoma"/>
            <family val="2"/>
          </rPr>
          <t>LEQUOCDUNG:</t>
        </r>
        <r>
          <rPr>
            <sz val="9"/>
            <rFont val="Tahoma"/>
            <family val="2"/>
          </rPr>
          <t xml:space="preserve">
truoc ba xe Elantra 75.000.000 +phí hạ tầng 168.117.000</t>
        </r>
      </text>
    </comment>
    <comment ref="L252" authorId="0">
      <text>
        <r>
          <rPr>
            <b/>
            <sz val="9"/>
            <rFont val="Tahoma"/>
            <family val="2"/>
          </rPr>
          <t>LEQUOCDUNG:</t>
        </r>
        <r>
          <rPr>
            <sz val="9"/>
            <rFont val="Tahoma"/>
            <family val="2"/>
          </rPr>
          <t xml:space="preserve">
truoc ba xe Elantra 75.000.000 +phí hạ tầng 168.117.000</t>
        </r>
      </text>
    </comment>
    <comment ref="L354" authorId="0">
      <text>
        <r>
          <rPr>
            <b/>
            <sz val="9"/>
            <rFont val="Tahoma"/>
            <family val="2"/>
          </rPr>
          <t>LEQUOCDUNG:</t>
        </r>
        <r>
          <rPr>
            <sz val="9"/>
            <rFont val="Tahoma"/>
            <family val="2"/>
          </rPr>
          <t xml:space="preserve">
tạm trích quỹ phúc lợi</t>
        </r>
      </text>
    </comment>
  </commentList>
</comments>
</file>

<file path=xl/sharedStrings.xml><?xml version="1.0" encoding="utf-8"?>
<sst xmlns="http://schemas.openxmlformats.org/spreadsheetml/2006/main" count="1195" uniqueCount="900">
  <si>
    <t>II.</t>
  </si>
  <si>
    <t xml:space="preserve">BẢNG CÂN ĐỐI KẾ TOÁN </t>
  </si>
  <si>
    <t>Mẫu số B 01 - DN</t>
  </si>
  <si>
    <t>Đơn vị tính: VND</t>
  </si>
  <si>
    <t>TÀI SẢN</t>
  </si>
  <si>
    <t>Mã số</t>
  </si>
  <si>
    <t>Thuyết minh</t>
  </si>
  <si>
    <t>A.</t>
  </si>
  <si>
    <t xml:space="preserve">I. </t>
  </si>
  <si>
    <t>Tiền và các khoản tương đương tiền</t>
  </si>
  <si>
    <t>1.Tiền</t>
  </si>
  <si>
    <t>2. Các khoản tương đương tiền</t>
  </si>
  <si>
    <t xml:space="preserve">II. </t>
  </si>
  <si>
    <t>Các khoản đầu tư tài chính ngắn hạn</t>
  </si>
  <si>
    <t xml:space="preserve">III. </t>
  </si>
  <si>
    <t>Các khoản phải thu ngắn hạn</t>
  </si>
  <si>
    <t>3. Phải thu nội bộ ngắn hạn</t>
  </si>
  <si>
    <t>4. Phải thu theo tiến độ kế hoạch hợp đồng xây dựng</t>
  </si>
  <si>
    <t xml:space="preserve">IV. </t>
  </si>
  <si>
    <t>Hàng tồn kho</t>
  </si>
  <si>
    <t>1. Hàng tồn kho</t>
  </si>
  <si>
    <t xml:space="preserve">V. </t>
  </si>
  <si>
    <t>Tài sản ngắn hạn khác</t>
  </si>
  <si>
    <t>1. Chi phí trả trước ngắn hạn</t>
  </si>
  <si>
    <t>2. Thuế GTGT được khấu trừ</t>
  </si>
  <si>
    <t>3. Thuế và các khoản khác phải thu Nhà nước</t>
  </si>
  <si>
    <t>4. Giao dịch mua bán lại trái phiếu chính phủ</t>
  </si>
  <si>
    <t>5. Tài sản ngắn hạn khác</t>
  </si>
  <si>
    <t>B.</t>
  </si>
  <si>
    <t>Các khoản phải thu dài hạn</t>
  </si>
  <si>
    <t>1. Phải thu dài hạn của khách hàng</t>
  </si>
  <si>
    <t>Tài sản cố định</t>
  </si>
  <si>
    <t>1. Tài sản cố định hữu hình</t>
  </si>
  <si>
    <t>- Nguyên giá</t>
  </si>
  <si>
    <t>2. Tài sản cố định thuê tài chính</t>
  </si>
  <si>
    <t>3. Tài sản cố định vô hình</t>
  </si>
  <si>
    <t>Bất động sản đầu tư</t>
  </si>
  <si>
    <t>IV.</t>
  </si>
  <si>
    <t>1. Đầu tư vào công ty con</t>
  </si>
  <si>
    <t>V.</t>
  </si>
  <si>
    <t>Tài sản dài hạn khác</t>
  </si>
  <si>
    <t>TỔNG TÀI SẢN (270 = 100 + 200)</t>
  </si>
  <si>
    <t xml:space="preserve">NGUỒN VỐN    </t>
  </si>
  <si>
    <t xml:space="preserve">A. </t>
  </si>
  <si>
    <t>NỢ PHẢI TRẢ (300=310+330)</t>
  </si>
  <si>
    <t>Nợ ngắn hạn</t>
  </si>
  <si>
    <t>Nợ dài hạn</t>
  </si>
  <si>
    <t xml:space="preserve">B. </t>
  </si>
  <si>
    <t>VỐN CHỦ SỞ HỮU (400=410+430)</t>
  </si>
  <si>
    <t>Vốn chủ sở hữu</t>
  </si>
  <si>
    <t>2. Thặng dư vốn cổ phần</t>
  </si>
  <si>
    <t>Nguồn kinh phí và quỹ khác</t>
  </si>
  <si>
    <t>1. Nguồn kinh phí</t>
  </si>
  <si>
    <t>2. Nguồn kinh phí đã hình thành TSCĐ</t>
  </si>
  <si>
    <t>TỔNG CỘNG NGUỒN VỐN (440 = 300+ 400)</t>
  </si>
  <si>
    <t>Số đầu năm</t>
  </si>
  <si>
    <t>TÀI SẢN DÀI HẠN (200 = 210+220+240+250+260)</t>
  </si>
  <si>
    <t>TÀI SẢN NGẮN HẠN (100=110+120+130+140+150)</t>
  </si>
  <si>
    <t>BÁO CÁO KẾT QUẢ KINH DOANH</t>
  </si>
  <si>
    <t>Mẫu số B 02 - DN</t>
  </si>
  <si>
    <t>CHỈ TIÊU</t>
  </si>
  <si>
    <t>1. Doanh thu bán hàng và cung cấp dịch vụ</t>
  </si>
  <si>
    <t>01</t>
  </si>
  <si>
    <t>2. Các khoản giảm trừ doanh thu</t>
  </si>
  <si>
    <t>02</t>
  </si>
  <si>
    <t xml:space="preserve">4. Giá vốn hàng bán </t>
  </si>
  <si>
    <t>11</t>
  </si>
  <si>
    <t>5. Lợi nhuận gộp bán hàng và cung cấp dịch vụ</t>
  </si>
  <si>
    <t>20</t>
  </si>
  <si>
    <t>6. Doanh thu hoạt động tài chính</t>
  </si>
  <si>
    <t>21</t>
  </si>
  <si>
    <t>7. Chi phí tài chính</t>
  </si>
  <si>
    <t>22</t>
  </si>
  <si>
    <t>Trong đó: Chi phí lãi vay</t>
  </si>
  <si>
    <t>8. Chi phí bán hàng</t>
  </si>
  <si>
    <t>24</t>
  </si>
  <si>
    <t>9. Chi phí quản lý doanh nghiệp</t>
  </si>
  <si>
    <t>25</t>
  </si>
  <si>
    <t>11. Thu nhập khác</t>
  </si>
  <si>
    <t>31</t>
  </si>
  <si>
    <t>12. Chi phí khác</t>
  </si>
  <si>
    <t>32</t>
  </si>
  <si>
    <t>50</t>
  </si>
  <si>
    <t>51</t>
  </si>
  <si>
    <t>52</t>
  </si>
  <si>
    <t>60</t>
  </si>
  <si>
    <t>61</t>
  </si>
  <si>
    <t xml:space="preserve"> </t>
  </si>
  <si>
    <t xml:space="preserve">Luỹ kế </t>
  </si>
  <si>
    <t>- Chiết khấu thương mại</t>
  </si>
  <si>
    <t>- Giảm giá hàng bán</t>
  </si>
  <si>
    <t>- Hàng bán trả lại</t>
  </si>
  <si>
    <t>BÁO CÁO LƯU CHUYỂN TIỀN TỆ</t>
  </si>
  <si>
    <t>Mẫu số B 03 - DN</t>
  </si>
  <si>
    <t>Chỉ tiêu</t>
  </si>
  <si>
    <t>Mã</t>
  </si>
  <si>
    <t>Thuyết</t>
  </si>
  <si>
    <t>số</t>
  </si>
  <si>
    <t>minh</t>
  </si>
  <si>
    <t>I. Lưu chuyển tiền từ hoạt động kinh doanh</t>
  </si>
  <si>
    <t>1. Lợi nhuận trước thuế</t>
  </si>
  <si>
    <t>2. Điều chỉnh cho các khoản</t>
  </si>
  <si>
    <t>- Các khoản dự phòng</t>
  </si>
  <si>
    <t>03</t>
  </si>
  <si>
    <t>- (Lãi)/lỗ thanh lý tài sản cố định</t>
  </si>
  <si>
    <t>04</t>
  </si>
  <si>
    <t>- Lãi, lỗ từ hoạt động đầu tư</t>
  </si>
  <si>
    <t>05</t>
  </si>
  <si>
    <t>- Chi phí lãi vay</t>
  </si>
  <si>
    <t>06</t>
  </si>
  <si>
    <t>3. Lợi nhuận từ hoạt động kinh doanh trước thay đổi vốn lưu động</t>
  </si>
  <si>
    <t>08</t>
  </si>
  <si>
    <t>- Tăng giảm các khoản phải thu</t>
  </si>
  <si>
    <t>09</t>
  </si>
  <si>
    <t>- Tăng giảm hàng tồn kho</t>
  </si>
  <si>
    <t>10</t>
  </si>
  <si>
    <t>- Tăng giảm các khoản phải trả</t>
  </si>
  <si>
    <t>- Tăng giảm chi phí trả trước</t>
  </si>
  <si>
    <t>12</t>
  </si>
  <si>
    <t>- Tiền lãi vay đã trả</t>
  </si>
  <si>
    <t>13</t>
  </si>
  <si>
    <t>- Thuế thu nhập doanh nghiệp đã nộp</t>
  </si>
  <si>
    <t>14</t>
  </si>
  <si>
    <t>- Tiền thu khác từ hoạt động kinh doanh</t>
  </si>
  <si>
    <t>15</t>
  </si>
  <si>
    <t>- Tiền chi khác từ hoạt động kinh doanh</t>
  </si>
  <si>
    <t>16</t>
  </si>
  <si>
    <t>Lưu chuyển tiền thuần từ hoạt động kinh doanh</t>
  </si>
  <si>
    <t>II. Lưu chuyển tiền từ hoạt động đầu tư</t>
  </si>
  <si>
    <t>1. Tiền chi để mua sắm, xây dựng TSCĐ và các tài sản dài hạn khác</t>
  </si>
  <si>
    <t>2. Tiền thu từ thanh lý, nhượng bán TSCĐ và các tài sản dài hạn khác</t>
  </si>
  <si>
    <t>3. Tiền chi cho vay, mua các công cụ nợ của đơn vị khác</t>
  </si>
  <si>
    <t>23</t>
  </si>
  <si>
    <t>4. Tiền thu hồi cho vay, bán các công cụ nợ của đơn vị khác</t>
  </si>
  <si>
    <t>5. Tiền chi đầu tư góp vốn vào đơn vị khác</t>
  </si>
  <si>
    <t>6. Tiền thu hồi đầu tư góp vốn vào đơn vị khác</t>
  </si>
  <si>
    <t>26</t>
  </si>
  <si>
    <t>7. Tiền thu lãi cho vay,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</si>
  <si>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</si>
  <si>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</si>
  <si>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</si>
  <si>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</si>
  <si>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1. Tiền thu từ phát hành cổ phiếu, nhận vốn góp của chủ sở hữu</t>
  </si>
  <si>
    <t>2. Tiền chi trả vốn góp cho các chủ sở hữu, mua lại cổ phiếu của doanh nghiệp đã phát hành</t>
  </si>
  <si>
    <t>33</t>
  </si>
  <si>
    <t>4. Tiền chi trả nợ gốc vay</t>
  </si>
  <si>
    <t>34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</si>
  <si>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</si>
  <si>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</si>
  <si>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</si>
  <si>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</si>
  <si>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</si>
  <si>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Lưu chuyển tiền thuần trong năm</t>
  </si>
  <si>
    <t>Tiền và các khoản tương đương tiền đầu năm</t>
  </si>
  <si>
    <t>Ảnh hưởng của thay đổi tỷ giá hối đoái quy đổi ngoại tệ</t>
  </si>
  <si>
    <t>Tiền và các khoản tương đương tiền cuối năm</t>
  </si>
  <si>
    <t>70</t>
  </si>
  <si>
    <t xml:space="preserve">Đơn vị :CÔNG TY CP BAO BÌ DẦU KHÍ VIỆT NAM </t>
  </si>
  <si>
    <r>
      <t xml:space="preserve">3. Doanh thu thuần bán hàng và cung cấp dịch vụ </t>
    </r>
    <r>
      <rPr>
        <sz val="10"/>
        <rFont val="Arial"/>
        <family val="2"/>
      </rPr>
      <t>(10=01-02)</t>
    </r>
  </si>
  <si>
    <r>
      <t xml:space="preserve">13. Lợi nhuận (lỗ) từ hoạt động khác 
</t>
    </r>
    <r>
      <rPr>
        <sz val="10"/>
        <rFont val="Arial"/>
        <family val="2"/>
      </rPr>
      <t xml:space="preserve">     (40=31-32)</t>
    </r>
  </si>
  <si>
    <t>Số cuối quý</t>
  </si>
  <si>
    <t>NGƯỜI LẬP BIỂU                                           KẾ TOÁN TRƯỞNG                                       GIÁM ĐỐC CÔNG TY</t>
  </si>
  <si>
    <t>NGƯỜI LẬP BIỂU                                          KẾ TOÁN TRƯỞNG                                       GIÁM ĐỐC CÔNG TY</t>
  </si>
  <si>
    <t>NGƯỜI LẬP BIỂU                                KẾ TOÁN TRƯỞNG                             GIÁM ĐỐC CÔNG TY</t>
  </si>
  <si>
    <t>Năm 2014</t>
  </si>
  <si>
    <t>Quý I</t>
  </si>
  <si>
    <t>Tại ngày 31 tháng 03 năm 2015</t>
  </si>
  <si>
    <t>Bạc Liêu, Ngày 07 tháng 04 năm 2015</t>
  </si>
  <si>
    <t>Quý I Năm 2015</t>
  </si>
  <si>
    <t>Năm 2015</t>
  </si>
  <si>
    <t>Cho năm tài chính kết thúc tại ngày 31 tháng 03 năm 2015</t>
  </si>
  <si>
    <t>(Ban hành theo TT số 200/2014/TT-BTC</t>
  </si>
  <si>
    <t>ngày 22/12/2014 của Bộ Tài Chính)</t>
  </si>
  <si>
    <t>1. Chứng khoán kinh doanh</t>
  </si>
  <si>
    <t>2. Dự phòng giảm giá chứng khoán kinh doanh(*)</t>
  </si>
  <si>
    <t>3. Đầu tư nắm giữ đến ngày đáo hạn</t>
  </si>
  <si>
    <t>1. Phải thu ngắn hạn của khách hàng</t>
  </si>
  <si>
    <t>2. Trả trước cho người bán ngắn hạn</t>
  </si>
  <si>
    <t>5. Phải thu về cho vay ngắn hạn</t>
  </si>
  <si>
    <t>6. Phải thu ngắn hạn khác</t>
  </si>
  <si>
    <t>8. Tài sản thiếu chờ xử lý</t>
  </si>
  <si>
    <t>7. Dự phòng phải thu ngắn hạn khó đòi(*)</t>
  </si>
  <si>
    <t>2. Dự phòng giảm giá hàng tồn kho(*)</t>
  </si>
  <si>
    <t>2. Trả trước cho người bán dài hạn</t>
  </si>
  <si>
    <t>3. Vốn kinh doanh ở đơn vị trực thuộc</t>
  </si>
  <si>
    <t>6. Phải thu dài hạn khác</t>
  </si>
  <si>
    <t>7. Dự phòng phải thu dài hạn khó đòi(*)</t>
  </si>
  <si>
    <t>- Giá trị hao mòn luỹ kế(*)</t>
  </si>
  <si>
    <t>-Giá trị hao mòn luỹ kế(*)</t>
  </si>
  <si>
    <t>Tài sản dở dang dài hạn</t>
  </si>
  <si>
    <t>1. Chi phí sản xuất, kinh doanh dở dang dài hạn</t>
  </si>
  <si>
    <t>2. Chi phí xây dựng cơ bản dở dang</t>
  </si>
  <si>
    <t>Đầu tư tài chính dài hạn</t>
  </si>
  <si>
    <t>2. Đầu tư vào công ty liên doanh, liên kết</t>
  </si>
  <si>
    <t>3. Đầu tư góp vốn vào đơn vị khác</t>
  </si>
  <si>
    <t>4. Dự phòng đầu tư tài chính dài hạn(*)</t>
  </si>
  <si>
    <t>5. Đầu tư nắm giữ đến ngày đáo hạn</t>
  </si>
  <si>
    <t>1. Chi phí trả trước dài hạn</t>
  </si>
  <si>
    <t>2. Tài sản thuế thu nhập hoãn lại</t>
  </si>
  <si>
    <t>3. Thiết bị, vật tư, phụ tùng thay thế dài hạn</t>
  </si>
  <si>
    <t>4. Tài sản dài hạn khác</t>
  </si>
  <si>
    <t>1. Phải trả người bán ngắn hạn</t>
  </si>
  <si>
    <t>2. Người mua trả tiền trước ngắn hạn</t>
  </si>
  <si>
    <t>3. Thuế và các khoản phải nộp Nhà nước</t>
  </si>
  <si>
    <t>4. Phải trả người lao động</t>
  </si>
  <si>
    <t>5. Chi phí phải trả ngắn hạn</t>
  </si>
  <si>
    <t>6. Phải trả nội bộ ngắn hạn</t>
  </si>
  <si>
    <t>7. Phải trả theo tiến độ kế hoạch hợp đồng xây dựng</t>
  </si>
  <si>
    <t>8. Doanh thu chưa thực hiện ngắn hạn</t>
  </si>
  <si>
    <t>9. Phải trả ngắn hạn khác</t>
  </si>
  <si>
    <t>10. Vay và nợ thuê tài chính ngắn hạn</t>
  </si>
  <si>
    <t>11. Dự phòng phải trả ngắn hạn</t>
  </si>
  <si>
    <t>12. Quỹ khen thưởng, phúc lợi</t>
  </si>
  <si>
    <t>13. Quỹ bình ổng giá</t>
  </si>
  <si>
    <t>14. Giao dịch mua bán lại trái phiếu chính phủ</t>
  </si>
  <si>
    <t>1. Phải trả người bán dài hạn</t>
  </si>
  <si>
    <t>2. Người mua trả tiền trước dài hạn</t>
  </si>
  <si>
    <t>3. Chi phí phải trả dài hạn</t>
  </si>
  <si>
    <t>4. Phải trả nội bộ về vốn kinh doanh</t>
  </si>
  <si>
    <t>5. Phải trả nội bộ dài hạn</t>
  </si>
  <si>
    <t>6. Doanh thu chưa thực hiện dài hạn</t>
  </si>
  <si>
    <t>7. Phải trả dài hạn khác</t>
  </si>
  <si>
    <t>9. Trái phiếu chuyễn đổi</t>
  </si>
  <si>
    <t>10. Cổ Phiếu ưu đãi</t>
  </si>
  <si>
    <t>11. Thuế thu nhập hoãn lại phải trả</t>
  </si>
  <si>
    <t>12. Dự phòng phải trả dài hạn</t>
  </si>
  <si>
    <t>13. Quỹ khoa học và công nghệ</t>
  </si>
  <si>
    <t>1. Vốn góp của chủ sở hữu</t>
  </si>
  <si>
    <t>- Cổ phiếu phổ thông có quyền biểu quyết</t>
  </si>
  <si>
    <t>411a</t>
  </si>
  <si>
    <t>- Cổ phiếu ưu đãi</t>
  </si>
  <si>
    <t>3. Quyền chọn chuyễn đổi trái phiếu</t>
  </si>
  <si>
    <t>4. Vốn khác của chủ sở hữu</t>
  </si>
  <si>
    <t>5. Cổ phiếu quỹ(*)</t>
  </si>
  <si>
    <t>6. Chênh lệch đánh giá lại tài sản</t>
  </si>
  <si>
    <t>7. Chênh lệch tỷ giá hối đoái</t>
  </si>
  <si>
    <t>8. Quỹ đầu tư phát triển</t>
  </si>
  <si>
    <t>9. Quỹ hổ trợ sắp xếp doanh nghiệp</t>
  </si>
  <si>
    <t>10. Quỹ khác thuộc vốn chủ sở hữu</t>
  </si>
  <si>
    <t>- Lợi nhuận chưa phân phối kỳ này</t>
  </si>
  <si>
    <t>- Lợi nhuận chưa phân phối lũy kế đến cuối kỳ trước</t>
  </si>
  <si>
    <t>11. Lợi nhuận sau thuế chưa phân phối</t>
  </si>
  <si>
    <t>12. Nguồn vốn đầu tư XDCB</t>
  </si>
  <si>
    <t>421a</t>
  </si>
  <si>
    <t>421b</t>
  </si>
  <si>
    <t>411b</t>
  </si>
  <si>
    <r>
      <t xml:space="preserve">14. Tổng lợi nhuận (lỗ) kế toán trước thuế
</t>
    </r>
    <r>
      <rPr>
        <sz val="10"/>
        <rFont val="Arial"/>
        <family val="2"/>
      </rPr>
      <t xml:space="preserve">     (50=30+40)</t>
    </r>
  </si>
  <si>
    <t>15. Chi phí thuế TNDN hiện hành</t>
  </si>
  <si>
    <t>16. Chi phí thuế thu nhập hoãn lại</t>
  </si>
  <si>
    <r>
      <t xml:space="preserve">17. Lợi nhuận (lỗ) sau thuế TNDN
</t>
    </r>
    <r>
      <rPr>
        <sz val="10"/>
        <rFont val="Arial"/>
        <family val="2"/>
      </rPr>
      <t xml:space="preserve">     (60=50-51-52)</t>
    </r>
  </si>
  <si>
    <t>18. Lãi cơ bản trên cổ phiếu</t>
  </si>
  <si>
    <t>15. Lãi suy giãm trên cổ phiếu</t>
  </si>
  <si>
    <t>71</t>
  </si>
  <si>
    <t>- Khấu hao tài sản cố định và BĐSĐT</t>
  </si>
  <si>
    <t>- Lãi, lỗ chênh lệch tỷ giá hối đoái do đánh giá lại
 các khoản mục tiền tệ có gốc ngoại tệ</t>
  </si>
  <si>
    <t>- Các khoản điều chỉnh khác</t>
  </si>
  <si>
    <t>- Tăng giảm chứng khoán kinh doanh</t>
  </si>
  <si>
    <t>07</t>
  </si>
  <si>
    <t>17</t>
  </si>
  <si>
    <t xml:space="preserve">3. Tiền thu từ đi vay </t>
  </si>
  <si>
    <t>5. Tiền trả nợ gốc thuê tài chính</t>
  </si>
  <si>
    <r>
      <t xml:space="preserve">10. Lợi nhuận từ hoạt động kinh doanh
</t>
    </r>
    <r>
      <rPr>
        <sz val="10"/>
        <rFont val="Arial"/>
        <family val="2"/>
      </rPr>
      <t xml:space="preserve">     (30=20+(21-22)-(25+26))</t>
    </r>
  </si>
  <si>
    <t xml:space="preserve">VI. Thông tin bổ sung cho các khoản mục trình bày trong Bảng cân đối kế toán </t>
  </si>
  <si>
    <t xml:space="preserve">1. Tiền </t>
  </si>
  <si>
    <t>Cộng</t>
  </si>
  <si>
    <t>Cuối năm</t>
  </si>
  <si>
    <t>Đầu năm</t>
  </si>
  <si>
    <t xml:space="preserve"> - Tiền mặt</t>
  </si>
  <si>
    <t xml:space="preserve"> - Tiền gửi ngân hàng không kỳ hạn</t>
  </si>
  <si>
    <t xml:space="preserve"> - Tiền đang chuyển</t>
  </si>
  <si>
    <t xml:space="preserve">2. Các khoản đầu tư tài chính </t>
  </si>
  <si>
    <t>Giá gốc</t>
  </si>
  <si>
    <t>Dự 
phòng</t>
  </si>
  <si>
    <t>a) Chứng khoán kinh doanh</t>
  </si>
  <si>
    <t xml:space="preserve"> + Về giá trị</t>
  </si>
  <si>
    <t xml:space="preserve"> + Về số lượng</t>
  </si>
  <si>
    <t xml:space="preserve"> - Tổng giá trị cổ phiếu; </t>
  </si>
  <si>
    <t xml:space="preserve"> - Tổng giá trị trái phiếu;</t>
  </si>
  <si>
    <t xml:space="preserve"> - Các khoản đầu tư khác;</t>
  </si>
  <si>
    <t xml:space="preserve"> - Lý do thay đổi với từng khoản đầu tư/loại cổ phiếu, trái phiếu:</t>
  </si>
  <si>
    <t>b) Đầu tư nắm giữ đến ngày đáo hạn</t>
  </si>
  <si>
    <t>b1) Ngắn hạn</t>
  </si>
  <si>
    <t xml:space="preserve"> - Tiền gửi có kỳ hạn</t>
  </si>
  <si>
    <t xml:space="preserve"> - Trái phiếu</t>
  </si>
  <si>
    <t>- Các khoản đầu tư khác</t>
  </si>
  <si>
    <t>b2) Dài hạn</t>
  </si>
  <si>
    <t xml:space="preserve"> - Các khoản đầu tư khác</t>
  </si>
  <si>
    <t>c) Đầu tư góp vốn vào đơn vị khác (chi tiết từng khoản đầu tư theo tỷ lệ vốn nắm giữ và tỷ lệ quyền biểu quyết)</t>
  </si>
  <si>
    <t xml:space="preserve"> - Đầu tư vào công ty con </t>
  </si>
  <si>
    <t xml:space="preserve"> - Đầu tư vào công ty liên doanh, liên kết;</t>
  </si>
  <si>
    <t xml:space="preserve"> - Đầu tư vào đơn vị khác;</t>
  </si>
  <si>
    <t xml:space="preserve"> - Tóm tắt tình hình hoạt động của các công ty con, công ty liên doanh, liên kết trong kỳ;</t>
  </si>
  <si>
    <t xml:space="preserve"> - Các giao dịch trọng yếu giữa doanh nghiệp và công ty con, liên doanh, liên kết trong kỳ.</t>
  </si>
  <si>
    <t xml:space="preserve"> - Trường hợp không xác định được giá trị hợp lý thì giải trình lý do.</t>
  </si>
  <si>
    <t>3. Phải thu của khách hàng</t>
  </si>
  <si>
    <t>a) Phải thu của khách hàng ngắn hạn</t>
  </si>
  <si>
    <t xml:space="preserve"> - Các khoản phải thu khách hàng khác</t>
  </si>
  <si>
    <t>4. Phải thu khác</t>
  </si>
  <si>
    <t xml:space="preserve">Giá trị    </t>
  </si>
  <si>
    <t>a) Ngắn hạn</t>
  </si>
  <si>
    <t xml:space="preserve"> - Phải thu về cổ phần hoá;</t>
  </si>
  <si>
    <t xml:space="preserve"> - Phải thu về cổ tức và lợi nhuận được chia;</t>
  </si>
  <si>
    <t xml:space="preserve"> - Phải thu người lao động;</t>
  </si>
  <si>
    <t xml:space="preserve"> - Ký cược, ký quỹ;</t>
  </si>
  <si>
    <t xml:space="preserve"> - Cho mượn;</t>
  </si>
  <si>
    <t xml:space="preserve"> - Các khoản chi hộ;</t>
  </si>
  <si>
    <t xml:space="preserve"> - Phải thu khác.</t>
  </si>
  <si>
    <t xml:space="preserve">b) Dài hạn </t>
  </si>
  <si>
    <t>Số lượng</t>
  </si>
  <si>
    <t>a) Tiền;</t>
  </si>
  <si>
    <t>b) Hàng tồn kho;</t>
  </si>
  <si>
    <t>c) TSCĐ;</t>
  </si>
  <si>
    <t>d) Tài sản khác.</t>
  </si>
  <si>
    <t>6. Nợ xấu</t>
  </si>
  <si>
    <t>Đối tượng nợ</t>
  </si>
  <si>
    <t>- Khả năng thu hồi nợ phải thu quá hạn.</t>
  </si>
  <si>
    <t>7. Hàng tồn kho:</t>
  </si>
  <si>
    <t>- Hàng đang đi trên đường;</t>
  </si>
  <si>
    <t>- Nguyên liệu, vật liệu;</t>
  </si>
  <si>
    <t>- Công cụ, dụng cụ;</t>
  </si>
  <si>
    <t>- Chi phí sản xuất kinh doanh dở dang;</t>
  </si>
  <si>
    <t>- Thành phẩm;</t>
  </si>
  <si>
    <t>- Hàng hóa;</t>
  </si>
  <si>
    <t>- Hàng gửi bán;</t>
  </si>
  <si>
    <t>- Hàng hóa kho bảo thuế.</t>
  </si>
  <si>
    <t xml:space="preserve"> - Giá trị hàng tồn kho ứ đọng, kém, mất phẩm chất không có khả năng tiêu thụ tại thời điểm cuối kỳ; Nguyên nhân và hướng xử lý đối với hàng tồn kho ứ đọng, kém, mất phẩm chất;</t>
  </si>
  <si>
    <t xml:space="preserve"> - Giá trị hàng tồn kho dùng để thế chấp, cầm cố bảo đảm các khoản nợ phải trả tại thời điểm cuối kỳ;</t>
  </si>
  <si>
    <t xml:space="preserve"> - Lý do dẫn đến việc trích lập thêm hoặc hoàn nhập dự phòng giảm giá hàng tồn kho. </t>
  </si>
  <si>
    <t>8. Tài sản dở dang dài hạn</t>
  </si>
  <si>
    <t xml:space="preserve">Giá gốc  </t>
  </si>
  <si>
    <t xml:space="preserve">Giá gốc </t>
  </si>
  <si>
    <t xml:space="preserve"> a) Chi phí sản xuất, kinh doanh dở dang dài hạn</t>
  </si>
  <si>
    <t>b) Xây dựng cơ bản dở dang (Chi tiết cho các công trình chiếm từ 10% trên tổng giá trị XDCB)</t>
  </si>
  <si>
    <t>- Mua sắm;</t>
  </si>
  <si>
    <t>- XDCB;</t>
  </si>
  <si>
    <t>- Sửa chữa.</t>
  </si>
  <si>
    <t>9. Tăng, giảm tài sản cố định hữu hình:</t>
  </si>
  <si>
    <t>Tổng cộng</t>
  </si>
  <si>
    <t>Máy móc, thiết bị</t>
  </si>
  <si>
    <t>Đơn vị tính: VNĐ</t>
  </si>
  <si>
    <t>Giá trị có thể
 thu hồi</t>
  </si>
  <si>
    <t>Giá trị có thể 
thu hồi</t>
  </si>
  <si>
    <t xml:space="preserve">Giá trị có thể 
thu hồi </t>
  </si>
  <si>
    <t>Phương tiện vận tải,
 truyền dẫn</t>
  </si>
  <si>
    <t>Thiết bị dụng cụ 
quản lý</t>
  </si>
  <si>
    <t>TSCĐ hữu hình 
khác</t>
  </si>
  <si>
    <t>Nhà cửa, 
vật kiến trúc</t>
  </si>
  <si>
    <t>Nguyên giá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</si>
  <si>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</si>
  <si>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</si>
  <si>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</si>
  <si>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</si>
  <si>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bất động sản đầu tư</t>
  </si>
  <si>
    <t xml:space="preserve"> - Thanh lý, nhượng bán</t>
  </si>
  <si>
    <t xml:space="preserve"> - Giảm khác</t>
  </si>
  <si>
    <t>Giá trị hao mòn lũy kế</t>
  </si>
  <si>
    <t xml:space="preserve"> - Khấu hao trong năm</t>
  </si>
  <si>
    <t>Giá trị còn lại</t>
  </si>
  <si>
    <t xml:space="preserve"> - Tại ngày đầu năm</t>
  </si>
  <si>
    <t xml:space="preserve">   - Giá trị còn lại cuối kỳ của TSCĐ hữu hình dùng để thế chấp, cầm cố đảm bảo khoản vay;</t>
  </si>
  <si>
    <t xml:space="preserve">   - Nguyên giá TSCĐ cuối năm  đã khấu hao hết nhưng vẫn còn sử dụng;</t>
  </si>
  <si>
    <t xml:space="preserve">   - Nguyên giá TSCĐ cuối năm chờ thanh lý;</t>
  </si>
  <si>
    <t xml:space="preserve">   - Các cam kết về việc mua, bán TSCĐ hữu hình có giá trị lớn trong tương lai;</t>
  </si>
  <si>
    <t xml:space="preserve">   - Các thay đổi khác về TSCĐ hữu hình.</t>
  </si>
  <si>
    <t>10. Tăng, giảm tài sản cố định vô hình:</t>
  </si>
  <si>
    <t>Quyền sử 
dụng đất</t>
  </si>
  <si>
    <t>Quyền 
Phát hành</t>
  </si>
  <si>
    <t>Bản quyền, 
bằng sáng chế</t>
  </si>
  <si>
    <t>TSCĐ Vô hình 
khác</t>
  </si>
  <si>
    <t>……</t>
  </si>
  <si>
    <t xml:space="preserve"> - Tạo ra từ nội bộ DN</t>
  </si>
  <si>
    <t xml:space="preserve">  - Mua trong năm</t>
  </si>
  <si>
    <t xml:space="preserve">  - Tăng khác</t>
  </si>
  <si>
    <t xml:space="preserve">  - Thuyết minh số liệu và giải trình khác;</t>
  </si>
  <si>
    <t>- Giá trị còn lại cuối kỳ của TSCĐ vô hình dùng để thế chấp, cầm cố đảm bảo khoản vay;</t>
  </si>
  <si>
    <t xml:space="preserve">  - Nguyên giá TSCĐ vô hình đã khấu hao hết nhưng vẫn sử dụng;</t>
  </si>
  <si>
    <t>13. Chi phí trả trước</t>
  </si>
  <si>
    <t>a) Ngắn hạn (chi tiết theo từng khoản mục)</t>
  </si>
  <si>
    <t>b) Dài hạn</t>
  </si>
  <si>
    <t xml:space="preserve"> - Chi phí trả trước về thuê hoạt động TSCĐ;</t>
  </si>
  <si>
    <t xml:space="preserve"> - Công cụ, dụng cụ xuất dùng;</t>
  </si>
  <si>
    <t xml:space="preserve"> - Chi phí đi vay;</t>
  </si>
  <si>
    <t xml:space="preserve"> - Chi phí thành lập doanh nghiệp</t>
  </si>
  <si>
    <t xml:space="preserve"> - Chi phí mua bảo hiểm;</t>
  </si>
  <si>
    <t>14. Tài sản khác</t>
  </si>
  <si>
    <t>b) Dài hạn (chi tiết theo từng khoản mục)</t>
  </si>
  <si>
    <t xml:space="preserve">15. Vay và nợ thuê tài chính </t>
  </si>
  <si>
    <t>Giá trị</t>
  </si>
  <si>
    <t>Số có khả năng trả nợ</t>
  </si>
  <si>
    <t xml:space="preserve">Tăng </t>
  </si>
  <si>
    <t>Giảm</t>
  </si>
  <si>
    <t>Trong năm</t>
  </si>
  <si>
    <t>Tổng khoản 
thanh toán tiền thuê tài chính</t>
  </si>
  <si>
    <t>Thời
 hạn</t>
  </si>
  <si>
    <t>Từ 1 
năm trở xuống</t>
  </si>
  <si>
    <t>Trên 1 
năm đến 5 năm</t>
  </si>
  <si>
    <t>Trên 5 
năm</t>
  </si>
  <si>
    <t>Trả tiền 
lãi thuê</t>
  </si>
  <si>
    <t>Năm nay</t>
  </si>
  <si>
    <t>Năm trước</t>
  </si>
  <si>
    <t>Trả nợ
 gốc</t>
  </si>
  <si>
    <t>a) Vay ngắn hạn</t>
  </si>
  <si>
    <t>c) Các khoản nợ thuê tài chính</t>
  </si>
  <si>
    <t>d) Số vay và nợ thuê tài chính quá hạn chưa thanh toán</t>
  </si>
  <si>
    <t>- Vay;</t>
  </si>
  <si>
    <t>- Nợ thuê tài chính;</t>
  </si>
  <si>
    <t>- Lý do chưa thanh toán</t>
  </si>
  <si>
    <t>Gốc</t>
  </si>
  <si>
    <t>Lãi</t>
  </si>
  <si>
    <t>đ) Thuyết minh chi tiết về các khoản vay và nợ thuê tài chính đối với các bên liên quan</t>
  </si>
  <si>
    <t>16. Phải trả người bán</t>
  </si>
  <si>
    <t>a) Các khoản phải trả người bán ngắn hạn</t>
  </si>
  <si>
    <t xml:space="preserve">c) Số nợ quá hạn chưa thanh toán </t>
  </si>
  <si>
    <t>c) Phải trả người bán là các bên liên quan (chi tiết cho từng đối tượng)</t>
  </si>
  <si>
    <t>17. Thuế và các khoản phải nộp nhà nước</t>
  </si>
  <si>
    <t>Đầu Năm</t>
  </si>
  <si>
    <t>Số phải nộp trong năm</t>
  </si>
  <si>
    <t>Số đã nộp trong năm</t>
  </si>
  <si>
    <r>
      <t>18. Chi phí phải trả</t>
    </r>
    <r>
      <rPr>
        <sz val="13"/>
        <rFont val="Times New Roman"/>
        <family val="1"/>
      </rPr>
      <t xml:space="preserve"> </t>
    </r>
    <r>
      <rPr>
        <b/>
        <i/>
        <sz val="13"/>
        <rFont val="Times New Roman"/>
        <family val="1"/>
      </rPr>
      <t xml:space="preserve"> </t>
    </r>
  </si>
  <si>
    <t xml:space="preserve"> - Trích trước chi phí tiền lương trong thời gian nghỉ phép;</t>
  </si>
  <si>
    <r>
      <t xml:space="preserve"> - Chi phí trong thời gian ngừng kinh doanh;</t>
    </r>
    <r>
      <rPr>
        <b/>
        <sz val="13"/>
        <rFont val="Times New Roman"/>
        <family val="1"/>
      </rPr>
      <t xml:space="preserve">     </t>
    </r>
  </si>
  <si>
    <r>
      <t xml:space="preserve"> - Chi phí trích trước tạm tính giá vốn hàng hóa, thành phẩm BĐS đã bán;</t>
    </r>
    <r>
      <rPr>
        <b/>
        <sz val="13"/>
        <rFont val="Times New Roman"/>
        <family val="1"/>
      </rPr>
      <t xml:space="preserve">                                      </t>
    </r>
  </si>
  <si>
    <t xml:space="preserve"> - Các khoản trích trước khác;</t>
  </si>
  <si>
    <t xml:space="preserve"> - Các khoản khác (chi tiết từng khoản)</t>
  </si>
  <si>
    <t xml:space="preserve"> - Lãi vay </t>
  </si>
  <si>
    <t>19. Phải trả khác</t>
  </si>
  <si>
    <t xml:space="preserve"> - Tài sản thừa chờ giải quyết;</t>
  </si>
  <si>
    <t xml:space="preserve"> - Kinh phí công đoàn; </t>
  </si>
  <si>
    <t xml:space="preserve"> - Bảo hiểm xã hội;</t>
  </si>
  <si>
    <t xml:space="preserve"> - Bảo hiểm y tế;</t>
  </si>
  <si>
    <t xml:space="preserve"> - Bảo hiểm thất nghiệp;</t>
  </si>
  <si>
    <t xml:space="preserve"> - Phải trả về cổ phần hoá;</t>
  </si>
  <si>
    <t xml:space="preserve"> - Nhận ký quỹ, ký cược ngắn hạn;</t>
  </si>
  <si>
    <t xml:space="preserve"> - Cổ tức, lợi nhuận phải trả;</t>
  </si>
  <si>
    <t xml:space="preserve"> - Các khoản phải trả, phải nộp khác.</t>
  </si>
  <si>
    <t>b) Dài hạn (chi tiết từng khoản mục)</t>
  </si>
  <si>
    <t xml:space="preserve">  - Nhận ký quỹ, ký cược dài hạn</t>
  </si>
  <si>
    <t xml:space="preserve">  - Các khoản phải trả, phải nộp khác</t>
  </si>
  <si>
    <t>c) Số nợ quá hạn chưa thanh toán (chi tiết từng khoản mục, lý do chưa thanh toán nợ quá hạn)</t>
  </si>
  <si>
    <t>20. Doanh thu chưa thực hiện</t>
  </si>
  <si>
    <t>- Doanh thu nhận trước;</t>
  </si>
  <si>
    <t>- Doanh thu từ chương trình khách hàng truyền thống;</t>
  </si>
  <si>
    <t>- Các khoản doanh thu chưa thực hiện khác.</t>
  </si>
  <si>
    <t>c) Khả năng không thực hiện được hợp đồng với khách hàng (chi tiết từng khoản mục, lý do không có khả năng thực hiện).</t>
  </si>
  <si>
    <t>22. Cổ phiếu ưu đãi phân loại là nợ phải trả</t>
  </si>
  <si>
    <t xml:space="preserve"> - Mệnh giá;</t>
  </si>
  <si>
    <t xml:space="preserve"> - Đối tượng được phát hành (ban lãnh đạo, cán bộ, nhân viên, đối tượng khác);</t>
  </si>
  <si>
    <t xml:space="preserve"> - Điều khoản mua lại (Thời gian, giá mua lại, các điều khoản cơ bản khác trong hợp đồng phát hành);</t>
  </si>
  <si>
    <t xml:space="preserve"> - Giá trị đã mua lại trong kỳ;</t>
  </si>
  <si>
    <t>23. Dự phòng phải trả</t>
  </si>
  <si>
    <t xml:space="preserve"> - Dự phòng bảo hành sản phẩm hàng hóa;</t>
  </si>
  <si>
    <t xml:space="preserve"> - Dự phòng bảo hành công trình xây dựng;</t>
  </si>
  <si>
    <t xml:space="preserve"> - Dự phòng tái cơ cấu;</t>
  </si>
  <si>
    <t xml:space="preserve"> - Dự phòng phải trả khác (Chi phí sửa chữa TSCĐ định kỳ, chi phí hoàn nguyên môi trường...)</t>
  </si>
  <si>
    <t>24. Tài sản thuế thu nhập hoãn lại và thuế thu nhập hoãn lại phải trả</t>
  </si>
  <si>
    <t>a. Tài sản thuế thu nhập hoãn lại:</t>
  </si>
  <si>
    <t xml:space="preserve"> - Thuế suất thuế TNDN sử dụng để xác định giá trị tài sản thuế thu nhập hoãn lại</t>
  </si>
  <si>
    <t xml:space="preserve"> - Tài sản thuế thu nhập hoãn lại liên quan đến khoản chênh lệch tạm thời được khấu trừ</t>
  </si>
  <si>
    <t xml:space="preserve"> - Tài sản thuế thu nhập hoãn lại liên quan đến khoản lỗ tính thuế chưa sử dụng</t>
  </si>
  <si>
    <t xml:space="preserve"> - Tài sản thuế thu nhập hoãn lại liên quan đến khoản ưu đãi tính thuế chưa sử dụng</t>
  </si>
  <si>
    <t xml:space="preserve"> - Số bù trừ với thuế thu nhập hoãn lại phải trả</t>
  </si>
  <si>
    <t>b- Thuế thu nhập hoãn lại phải trả</t>
  </si>
  <si>
    <t xml:space="preserve"> - Số bù trừ với tài sản thuế thu nhập hoãn lại</t>
  </si>
  <si>
    <t xml:space="preserve"> - Thuế thu nhập hoãn lại phải trả phát sinh từ các khoản chênh lệch tạm thời chịu thuế</t>
  </si>
  <si>
    <t xml:space="preserve"> - Thuế suất thuế TNDN sử dụng để xác định giá trị thuế thu nhập hoãn lại phải trả</t>
  </si>
  <si>
    <t>25. Vốn chủ sở hữu</t>
  </si>
  <si>
    <t>a) Bảng đối chiếu biến động của vốn chủ sở hữu</t>
  </si>
  <si>
    <t>Vốn góp của 
chủ sở hữu</t>
  </si>
  <si>
    <t>Thặng dư 
vốn cổ phần</t>
  </si>
  <si>
    <t>Quyền chọn 
chuyển đổi trái phiếu</t>
  </si>
  <si>
    <t xml:space="preserve">Vốn khác 
của chủ sở hữu </t>
  </si>
  <si>
    <t xml:space="preserve">Chênh lệch
 đánh giá lại tài sản </t>
  </si>
  <si>
    <t>Chênh lệch
 tỷ giá</t>
  </si>
  <si>
    <t>LNST thuế 
chưa phân phối và các quỹ</t>
  </si>
  <si>
    <t>Các khoản mục thuộc vốn chủ sở hữu</t>
  </si>
  <si>
    <t>Số dư đầu năm trước</t>
  </si>
  <si>
    <t>Số dư đầu năm nay</t>
  </si>
  <si>
    <t xml:space="preserve">  - Tăng vốn trong năm trước</t>
  </si>
  <si>
    <t xml:space="preserve">  - Lãi trong năm trước</t>
  </si>
  <si>
    <t xml:space="preserve">  - Giảm vốn trong năm trước</t>
  </si>
  <si>
    <t xml:space="preserve">  - Lỗ trong năm</t>
  </si>
  <si>
    <t xml:space="preserve">  - Giảm khác</t>
  </si>
  <si>
    <t xml:space="preserve">  - Tăng vốn trong năm </t>
  </si>
  <si>
    <t xml:space="preserve">  - Lãi trong năm </t>
  </si>
  <si>
    <t xml:space="preserve">  - Giảm vốn trong năm </t>
  </si>
  <si>
    <t>b) Chi tiết vốn góp của chủ sở hữu</t>
  </si>
  <si>
    <t xml:space="preserve"> - Vốn góp của các đối tượng khác</t>
  </si>
  <si>
    <t>c) Các giao dịch về vốn với các chủ sở hữu và phân phối cổ tức, chia lợi nhuận</t>
  </si>
  <si>
    <t xml:space="preserve"> - Vốn đầu tư của chủ sở hữu</t>
  </si>
  <si>
    <t xml:space="preserve"> + Vốn góp đầu năm</t>
  </si>
  <si>
    <t xml:space="preserve"> + Vốn góp tăng trong năm</t>
  </si>
  <si>
    <t xml:space="preserve"> + Vốn góp giảm trong năm</t>
  </si>
  <si>
    <t xml:space="preserve"> + Vốn góp cuối năm</t>
  </si>
  <si>
    <t xml:space="preserve"> - Cổ tức, lợi nhuận đã chia</t>
  </si>
  <si>
    <t>d) Cổ phiếu</t>
  </si>
  <si>
    <t xml:space="preserve"> - Số lượng cổ phiếu đăng ký phát hành</t>
  </si>
  <si>
    <t xml:space="preserve"> - Số lượng cổ phiếu đã bán ra công chúng</t>
  </si>
  <si>
    <t xml:space="preserve"> + Cổ phiếu phổ thông</t>
  </si>
  <si>
    <t xml:space="preserve"> + Cổ phiếu ưu đãi (loại được phân loại là vốn chủ sở hữu)</t>
  </si>
  <si>
    <t xml:space="preserve"> - Số lượng cổ phiếu được mua lại (cổ phiếu quỹ)</t>
  </si>
  <si>
    <t xml:space="preserve"> - Số lượng cổ phiếu đang lưu hành</t>
  </si>
  <si>
    <t>đ) Cổ tức</t>
  </si>
  <si>
    <t xml:space="preserve">  - Cổ tức đã công bố sau ngày kết thúc kỳ kế toán năm:</t>
  </si>
  <si>
    <t xml:space="preserve">  + Cổ tức đã công bố trên cổ phiếu phổ thông:.................</t>
  </si>
  <si>
    <t xml:space="preserve">  + Cổ tức đã công bố trên cổ phiếu ưu đãi:..................</t>
  </si>
  <si>
    <t xml:space="preserve">  - Cổ tức của cổ phiếu ưu đãi lũy kế chưa được ghi nhận:.......</t>
  </si>
  <si>
    <t xml:space="preserve">e)  Các quỹ của doanh nghiệp: </t>
  </si>
  <si>
    <t xml:space="preserve"> - Quỹ đầu tư phát triển;</t>
  </si>
  <si>
    <t xml:space="preserve"> - Quỹ hỗ trợ sắp xếp doanh nghiệp;</t>
  </si>
  <si>
    <t xml:space="preserve"> - Quỹ khác thuộc vốn chủ sở hữu.</t>
  </si>
  <si>
    <t>g) Thu nhập và chi phí, lãi hoặc lỗ được ghi nhận trực tiếp vào vốn chủ sở hữu theo qui định của các chuẩn mực kế toán cụ thể.</t>
  </si>
  <si>
    <t xml:space="preserve">26. Chênh lệch đánh giá lại tài sản </t>
  </si>
  <si>
    <t>Lí do thay đổi giữa số đầu năm và cuối năm (đánh giá lại trong trường hợp nào, tài sản nào được đánh giá lại, theo quyết định nào?...).</t>
  </si>
  <si>
    <t>27. Chênh lệch tỷ giá</t>
  </si>
  <si>
    <t xml:space="preserve"> - Chênh lệch tỷ giá phát sinh vì các nguyên nhân khác (nói rõ nguyên nhân)</t>
  </si>
  <si>
    <t xml:space="preserve"> - Chênh lệch tỷ giá do chuyển đổi BCTC lập bằng ngoại tệ sang VND</t>
  </si>
  <si>
    <t>28. Nguồn kinh phí</t>
  </si>
  <si>
    <t xml:space="preserve"> - Nguồn kinh phí được cấp trong năm</t>
  </si>
  <si>
    <t xml:space="preserve"> - Chi sự nghiệp</t>
  </si>
  <si>
    <t xml:space="preserve"> - Nguồn kinh phí còn lại cuối năm</t>
  </si>
  <si>
    <t>(...)</t>
  </si>
  <si>
    <t>29. Các khoản mục ngoài Bảng Cân đối kế toán</t>
  </si>
  <si>
    <t xml:space="preserve">a) Tài sản thuê ngoài: </t>
  </si>
  <si>
    <t xml:space="preserve">b) Tài sản nhận giữ hộ: </t>
  </si>
  <si>
    <t xml:space="preserve">c) Ngoại tệ các loại: </t>
  </si>
  <si>
    <t xml:space="preserve">d) Kim khí quý, đá quý: </t>
  </si>
  <si>
    <t xml:space="preserve">đ) Nợ khó đòi đã xử lý: </t>
  </si>
  <si>
    <t>e) Các thông tin khác về các khoản mục ngoài Bảng cân đối kế toán</t>
  </si>
  <si>
    <t>30. Các thông tin khác do doanh nghiệp tự thuyết minh, giải trình.</t>
  </si>
  <si>
    <t>VII. Thông tin bổ sung cho các khoản mục trình bày trong Báo cáo kết quả hoạt động kinh doanh</t>
  </si>
  <si>
    <t>1. Tổng doanh thu bán hàng và cung cấp dịch vụ</t>
  </si>
  <si>
    <t>a) Doanh thu</t>
  </si>
  <si>
    <t xml:space="preserve"> - Doanh thu bán hàng;</t>
  </si>
  <si>
    <t xml:space="preserve"> - Doanh thu cung cấp dịch vụ;</t>
  </si>
  <si>
    <t xml:space="preserve"> - Doanh thu hợp đồng xây dựng;</t>
  </si>
  <si>
    <t xml:space="preserve"> + Doanh thu của hợp đồng xây dựng được ghi nhận trong kỳ;</t>
  </si>
  <si>
    <t xml:space="preserve"> + Tổng doanh thu luỹ kế của hợp đồng xây dựng được ghi nhận đến thời điểm lập Báo cáo tài chính.</t>
  </si>
  <si>
    <t>b) Doanh thu đối với các bên liên quan (chi tiết từng đối tượng).</t>
  </si>
  <si>
    <t xml:space="preserve">2. Các khoản giảm trừ doanh thu </t>
  </si>
  <si>
    <t>Trong đó:</t>
  </si>
  <si>
    <t xml:space="preserve"> - Chiết khấu thương mại;</t>
  </si>
  <si>
    <t xml:space="preserve"> - Giảm giá hàng bán;</t>
  </si>
  <si>
    <t xml:space="preserve"> - Hàng bán bị trả lại.</t>
  </si>
  <si>
    <t>3. Giá vốn hàng bán</t>
  </si>
  <si>
    <t>Trong đó: Giá vốn trích trước của hàng hoá, thành phẩm bất động sản đã bán bao gồm:</t>
  </si>
  <si>
    <t xml:space="preserve"> - Giá vốn của hàng hóa đã bán;</t>
  </si>
  <si>
    <t xml:space="preserve"> - Giá vốn của thành phẩm đã bán</t>
  </si>
  <si>
    <t xml:space="preserve"> + Hạng mục chi phí trích trước;</t>
  </si>
  <si>
    <t xml:space="preserve"> + Giá trị trích trước vào chi phí của từng hạng mục;</t>
  </si>
  <si>
    <t xml:space="preserve"> + Thời gian chi phí dự kiến phát sinh.</t>
  </si>
  <si>
    <t xml:space="preserve"> - Giá vốn của dịch vụ đã cung cấp;</t>
  </si>
  <si>
    <t xml:space="preserve"> - Giá trị còn lại, chi phí nhượng bán, thanh lý của BĐS đầu tư;</t>
  </si>
  <si>
    <t xml:space="preserve"> - Chi phí kinh doanh Bất động sản đầu tư;</t>
  </si>
  <si>
    <t xml:space="preserve"> - Giá trị hàng tồn kho mất mát trong kỳ;</t>
  </si>
  <si>
    <t xml:space="preserve"> - Giá trị từng loại hàng tồn kho hao hụt ngoài định mức trong kỳ;</t>
  </si>
  <si>
    <t xml:space="preserve"> - Các khoản chi phí vượt mức bình thường khác được tính trực tiếp vào giá vốn;</t>
  </si>
  <si>
    <t xml:space="preserve"> - Dự phòng giảm giá hàng tồn kho;</t>
  </si>
  <si>
    <t xml:space="preserve"> - Các khoản ghi giảm giá vốn hàng bán.</t>
  </si>
  <si>
    <r>
      <t>4. Doanh thu hoạt động tài chính</t>
    </r>
    <r>
      <rPr>
        <sz val="13"/>
        <rFont val="Times New Roman"/>
        <family val="1"/>
      </rPr>
      <t xml:space="preserve"> </t>
    </r>
  </si>
  <si>
    <r>
      <t>5. Chi phí tài chính</t>
    </r>
    <r>
      <rPr>
        <sz val="13"/>
        <rFont val="Times New Roman"/>
        <family val="1"/>
      </rPr>
      <t xml:space="preserve"> </t>
    </r>
  </si>
  <si>
    <t xml:space="preserve"> - Lãi tiền vay;</t>
  </si>
  <si>
    <t xml:space="preserve"> - Chiết khấu thanh toán, lãi bán hàng trả chậm; </t>
  </si>
  <si>
    <t xml:space="preserve"> - Lỗ do thanh lý các khoản đầu tư tài chính;</t>
  </si>
  <si>
    <t xml:space="preserve"> - Lỗ chênh lệch tỷ giá;</t>
  </si>
  <si>
    <t xml:space="preserve"> - Dự phòng giảm giá chứng khoán kinh doanh và tổn thất đầu tư;</t>
  </si>
  <si>
    <t xml:space="preserve"> - Chi phí tài chính khác;</t>
  </si>
  <si>
    <t xml:space="preserve"> - Các khoản ghi Giảm Chi phí tài chính.</t>
  </si>
  <si>
    <t xml:space="preserve"> - Lãi tiền gửi, tiền cho vay</t>
  </si>
  <si>
    <t xml:space="preserve"> - Lãi bán các khoản đầu tư;</t>
  </si>
  <si>
    <t xml:space="preserve"> - Cổ tức, lợi nhuận được chia;</t>
  </si>
  <si>
    <t xml:space="preserve"> - Lãi chênh lệch tỷ giá;</t>
  </si>
  <si>
    <t xml:space="preserve"> - Lãi bán hàng trả chậm, chiết khấu thanh toán;</t>
  </si>
  <si>
    <t xml:space="preserve"> - Doanh thu hoạt động tài chính khác.</t>
  </si>
  <si>
    <r>
      <t>6. Thu nhập khác</t>
    </r>
    <r>
      <rPr>
        <sz val="13"/>
        <rFont val="Times New Roman"/>
        <family val="1"/>
      </rPr>
      <t xml:space="preserve"> </t>
    </r>
  </si>
  <si>
    <t xml:space="preserve"> - Thanh lý, nhượng bán TSCĐ;</t>
  </si>
  <si>
    <t xml:space="preserve"> - Lãi do đánh giá lại tài sản;</t>
  </si>
  <si>
    <t xml:space="preserve"> - Tiền phạt thu được;</t>
  </si>
  <si>
    <t xml:space="preserve"> - Thuế được giảm;</t>
  </si>
  <si>
    <t xml:space="preserve"> - Các khoản khác.</t>
  </si>
  <si>
    <r>
      <t>7. Chi phí khác</t>
    </r>
    <r>
      <rPr>
        <sz val="13"/>
        <rFont val="Times New Roman"/>
        <family val="1"/>
      </rPr>
      <t xml:space="preserve"> </t>
    </r>
  </si>
  <si>
    <t xml:space="preserve"> - Giá trị còn lại TSCĐ và chi phí thanh lý, nhượng bán TSCĐ;</t>
  </si>
  <si>
    <t xml:space="preserve"> - Lỗ do đánh giá lại tài sản;</t>
  </si>
  <si>
    <t xml:space="preserve"> - Các khoản bị phạt;</t>
  </si>
  <si>
    <t xml:space="preserve">8. Chi phí bán hàng và chi phí quản lý doanh nghiệp </t>
  </si>
  <si>
    <t>a) Các khoản chi phí quản lý doanh nghiệp phát sinh trong kỳ</t>
  </si>
  <si>
    <t>b) Các khoản chi phí bán hàng phát sinh trong kỳ</t>
  </si>
  <si>
    <t>c) Các khoản ghi giảm chi phí bán hàng và chi phí quản lý doanh nghiệp</t>
  </si>
  <si>
    <t xml:space="preserve"> - Các khoản chi phí QLDN khác.</t>
  </si>
  <si>
    <t xml:space="preserve"> - Các khoản chi phí bán hàng khác.</t>
  </si>
  <si>
    <t xml:space="preserve"> - Hoàn nhập dự phòng bảo hành sản phẩm, hàng hóa;</t>
  </si>
  <si>
    <t xml:space="preserve"> - Hoàn nhập dự phòng tái cơ cấu, dự phòng khác;</t>
  </si>
  <si>
    <t xml:space="preserve"> - Các khoản ghi giảm khác.</t>
  </si>
  <si>
    <t>9. Chi phí sản xuất, kinh doanh theo yếu tố</t>
  </si>
  <si>
    <t xml:space="preserve">    - Chi phí nhân công;</t>
  </si>
  <si>
    <t xml:space="preserve">    - Chi phí khấu hao tài sản cố định;</t>
  </si>
  <si>
    <t xml:space="preserve">    - Chi phí dịch vụ mua ngoài;</t>
  </si>
  <si>
    <t xml:space="preserve">    - Chi phí khác bằng tiền.</t>
  </si>
  <si>
    <r>
      <t>10. Chi phí thuế thu nhập doanh nghiệp hiện hành</t>
    </r>
    <r>
      <rPr>
        <sz val="13"/>
        <rFont val="Times New Roman"/>
        <family val="1"/>
      </rPr>
      <t xml:space="preserve"> </t>
    </r>
  </si>
  <si>
    <t xml:space="preserve"> - Tổng chi phí thuế thu nhập doanh nghiệp hiện hành </t>
  </si>
  <si>
    <t xml:space="preserve"> - Điều chỉnh chi phí thuế thu nhập doanh nghiệp của các năm   trước vào chi phí thuế thu nhập hiện hành năm nay</t>
  </si>
  <si>
    <t xml:space="preserve"> - Chi phí thuế thu nhập doanh nghiệp tính trên thu nhập chịu thuế năm hiện hành</t>
  </si>
  <si>
    <t>11. Chi phí thuế thu nhập doanh nghiệp hoãn lại</t>
  </si>
  <si>
    <t xml:space="preserve">VIII. Thông tin bổ sung cho các khoản mục trình bày trong Báo cáo lưu chuyển tiền </t>
  </si>
  <si>
    <t xml:space="preserve"> 1. Các giao dịch không bằng tiền ảnh hưởng đến báo cáo lưu chuyển tiền tệ trong tương lai </t>
  </si>
  <si>
    <t xml:space="preserve">2. Các khoản tiền do doanh nghiệp nắm giữ nhưng không được sử dụng: </t>
  </si>
  <si>
    <t>3. Số tiền đi vay thực thu trong kỳ:</t>
  </si>
  <si>
    <t xml:space="preserve"> - Tiền thu từ đi vay theo khế ước thông thường;</t>
  </si>
  <si>
    <t xml:space="preserve"> - Tiền thu từ phát hành trái phiếu thường;</t>
  </si>
  <si>
    <t xml:space="preserve"> - Tiền thu từ phát hành trái phiếu chuyển đổi;</t>
  </si>
  <si>
    <t xml:space="preserve"> - Tiền thu từ phát hành cổ phiếu ưu đãi phân loại là nợ phải trả;</t>
  </si>
  <si>
    <t xml:space="preserve"> - Tiền thu từ giao dịch mua bán lại trái phiếu Chính phủ và REPO chứng khoán; </t>
  </si>
  <si>
    <t xml:space="preserve"> - Tiền thu từ đi vay dưới hình thức khác.</t>
  </si>
  <si>
    <t>4. Số tiền đã thực trả gốc vay trong kỳ:</t>
  </si>
  <si>
    <t xml:space="preserve"> - Tiền trả nợ gốc vay theo khế ước thông thường;</t>
  </si>
  <si>
    <t xml:space="preserve"> - Tiền trả nợ gốc trái phiếu thường;</t>
  </si>
  <si>
    <t xml:space="preserve"> - Tiền trả nợ gốc trái phiếu chuyển đổi;</t>
  </si>
  <si>
    <t xml:space="preserve"> - Tiền trả nợ gốc cổ phiếu ưu đãi phân loại là nợ phải trả;</t>
  </si>
  <si>
    <t xml:space="preserve"> - Tiền chi trả cho giao dịch mua bán lại trái  phiếu Chính phủ và REPO chứng khoán;</t>
  </si>
  <si>
    <t xml:space="preserve"> - Tiền trả nợ vay dưới hình thức khác </t>
  </si>
  <si>
    <t>IX. Những thông tin khác</t>
  </si>
  <si>
    <t>1. Những khoản nợ tiềm tàng, khoản cam kết và những thông tin tài chính khác: …………</t>
  </si>
  <si>
    <t>2. Những sự kiện phát sinh sau ngày kết thúc kỳ kế toán năm:………………………………</t>
  </si>
  <si>
    <t>3. Thông tin về các bên liên quan (ngoài các thông tin đã được thuyết minh ở các phần trên).</t>
  </si>
  <si>
    <t>6. Thông tin về hoạt động liên tục: ……...…………………………...…………………………</t>
  </si>
  <si>
    <t>7. Những thông tin khác. .............................................................................................................</t>
  </si>
  <si>
    <t>Người lập biểu</t>
  </si>
  <si>
    <t>Kế toán trưởng</t>
  </si>
  <si>
    <t>Giám đốc</t>
  </si>
  <si>
    <t>4. Phải thu nội bộ dài hạn</t>
  </si>
  <si>
    <t>5. Phải thu về cho vay dài hạn</t>
  </si>
  <si>
    <t>3a</t>
  </si>
  <si>
    <t>3b</t>
  </si>
  <si>
    <t>4a</t>
  </si>
  <si>
    <t>4b</t>
  </si>
  <si>
    <t>8a</t>
  </si>
  <si>
    <t>8b</t>
  </si>
  <si>
    <t>13a</t>
  </si>
  <si>
    <t>13b</t>
  </si>
  <si>
    <t>14a</t>
  </si>
  <si>
    <t>14b</t>
  </si>
  <si>
    <t>8. Vay và nợ thuê tài chính dài hạn</t>
  </si>
  <si>
    <t>15a+c</t>
  </si>
  <si>
    <t>15b+c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</si>
  <si>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</si>
  <si>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</si>
  <si>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</si>
  <si>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</si>
  <si>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</si>
  <si>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</si>
  <si>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</si>
  <si>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</si>
  <si>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</si>
  <si>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</si>
  <si>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23a</t>
  </si>
  <si>
    <t>23b</t>
  </si>
  <si>
    <t>24a</t>
  </si>
  <si>
    <t>24b</t>
  </si>
  <si>
    <t xml:space="preserve"> - Cty TNHH MTV Phân Bón Dầu Khí Cà Mau</t>
  </si>
  <si>
    <t xml:space="preserve"> - Cty TNHH TM DV XNK Tường Nguyên</t>
  </si>
  <si>
    <t xml:space="preserve"> - Cty TNHH MTV Tư Long Mê kông</t>
  </si>
  <si>
    <t xml:space="preserve">b) Phải thu của khách hàng dài hạn </t>
  </si>
  <si>
    <t xml:space="preserve">c) Phải thu của khách hàng là các bên liên quan </t>
  </si>
  <si>
    <t>Dự phòng</t>
  </si>
  <si>
    <t xml:space="preserve">Giá trị ghi sổ   </t>
  </si>
  <si>
    <t xml:space="preserve">Giá trị hợp lý   </t>
  </si>
  <si>
    <t xml:space="preserve"> - Phế liệu thu hồi ;</t>
  </si>
  <si>
    <t xml:space="preserve"> - Các khoản khác </t>
  </si>
  <si>
    <t xml:space="preserve"> +khác</t>
  </si>
  <si>
    <t xml:space="preserve">a) Ngắn hạn </t>
  </si>
  <si>
    <t xml:space="preserve"> +Công cụ , dụng cụ xuất dùng</t>
  </si>
  <si>
    <t xml:space="preserve">b) Vay dài hạn </t>
  </si>
  <si>
    <t xml:space="preserve">b) Các khoản phải trả người bán dài hạn </t>
  </si>
  <si>
    <t>I. Thuế</t>
  </si>
  <si>
    <t>1. Thuế GTGT hàng bán nội địa</t>
  </si>
  <si>
    <t>2. Thuế GTGT hàng nhập khẩu</t>
  </si>
  <si>
    <t>3. Thuế tiêu thụ đặc biệt</t>
  </si>
  <si>
    <t>4. Thuế xuất, nhập khẩu</t>
  </si>
  <si>
    <t>5. Thuế thu nhập doanh nghiệp</t>
  </si>
  <si>
    <t>6. Thu trên vốn</t>
  </si>
  <si>
    <t>7. Thuế TNCN</t>
  </si>
  <si>
    <t>8. Thuế tài nguyên</t>
  </si>
  <si>
    <t>9. Thuế nhà đất</t>
  </si>
  <si>
    <t>10.Thuế môn bài</t>
  </si>
  <si>
    <t>12.Các loại thuế khác</t>
  </si>
  <si>
    <t>II- Các khoản phải nộp khác</t>
  </si>
  <si>
    <t>1. Các khoản phụ thu</t>
  </si>
  <si>
    <t>2. Các khoản phí, lệ phí</t>
  </si>
  <si>
    <t>Nội dung</t>
  </si>
  <si>
    <t>3. Phí môi trường</t>
  </si>
  <si>
    <t>4. Các khoản nộp phạt</t>
  </si>
  <si>
    <t>5. Các khoản khác</t>
  </si>
  <si>
    <t xml:space="preserve"> +Vật liệu, Phụ tùng TT</t>
  </si>
  <si>
    <t>1. Thuế thu nhập doanh nghiệp</t>
  </si>
  <si>
    <t>b) Phải thu :</t>
  </si>
  <si>
    <t>a) Phải nộp:</t>
  </si>
  <si>
    <t xml:space="preserve"> +Chi phí kiểm toán</t>
  </si>
  <si>
    <t xml:space="preserve"> +Khác</t>
  </si>
  <si>
    <t xml:space="preserve"> - Vốn góp của Công ty Cổ Phần Phân Bón Dầu Khí Cà Mau</t>
  </si>
  <si>
    <t xml:space="preserve"> - Vốn góp của DNTN Phương Ngọc</t>
  </si>
  <si>
    <t>* Mệnh giá cổ phiếu đang lưu hành :10.000 đồng</t>
  </si>
  <si>
    <t>Cuối Quý</t>
  </si>
  <si>
    <t>Số dư cuối Quý</t>
  </si>
  <si>
    <t xml:space="preserve"> - Tại ngày cuối Quý          </t>
  </si>
  <si>
    <r>
      <t xml:space="preserve">   </t>
    </r>
    <r>
      <rPr>
        <i/>
        <sz val="13"/>
        <rFont val="Times New Roman"/>
        <family val="1"/>
      </rPr>
      <t>Bạc Liêu, ngày 07  tháng 04 năm 2015</t>
    </r>
  </si>
  <si>
    <t>Nguyễn Đình Lịch</t>
  </si>
  <si>
    <t>Lê Cảnh Khánh</t>
  </si>
  <si>
    <t>Lê Quốc Dũng</t>
  </si>
  <si>
    <t>5. Tài sản thiếu chờ xử lý</t>
  </si>
  <si>
    <t xml:space="preserve">4. Trình bày tài sản, doanh thu, KQKD theo bộ phận (theo lĩnh vực KD hoặc khu vực địa lý) theo q định của Chuẩn mực kế toán số 28 “Báo cáo bộ phận”(1):. </t>
  </si>
  <si>
    <t>5. Thông tin so sánh (những thay đổi về thông tin trong Báo cáo tài chính của các niên độ kế toán trước): ……………………………..……….......</t>
  </si>
  <si>
    <t>Tổng khoản 
t toán tiền thuê  TC</t>
  </si>
  <si>
    <t>NGUYỄN ĐÌNH LỊCH                                   LÊ CẢNH KHÁNH                                               LÊ QUỐC DŨNG</t>
  </si>
  <si>
    <t>NGUYỄN ĐÌNH LỊCH                           LÊ CẢNH KHÁNH                                  LÊ QUỐC DŨNG</t>
  </si>
  <si>
    <t>CÔNG TY CỔ PHẦN PHÂN BÓN DẦU KHÍ CÀ MAU</t>
  </si>
  <si>
    <t xml:space="preserve"> - Tiền gửi ngân hàng có kỳ hạn không quá 3 tháng</t>
  </si>
  <si>
    <t xml:space="preserve"> - Chi phí khấu hao TSCĐ quản lý</t>
  </si>
  <si>
    <t xml:space="preserve"> - Thuế và lệ phí</t>
  </si>
  <si>
    <t xml:space="preserve"> - Dịch vụ mua ngoài</t>
  </si>
  <si>
    <t xml:space="preserve"> - Chi phí khấu hao TSCĐ bán hàng</t>
  </si>
  <si>
    <t>BẢNG CĐPS Q1-2015</t>
  </si>
  <si>
    <t>Tài khoản</t>
  </si>
  <si>
    <t>Tên tài khoản</t>
  </si>
  <si>
    <t>Dư đầu kỳ</t>
  </si>
  <si>
    <t>Phát sinh trong kỳ</t>
  </si>
  <si>
    <t>Dư cuối kỳ</t>
  </si>
  <si>
    <t>Nợ</t>
  </si>
  <si>
    <t>Có</t>
  </si>
  <si>
    <t>1111</t>
  </si>
  <si>
    <t>Tiền Việt Nam</t>
  </si>
  <si>
    <t>11211</t>
  </si>
  <si>
    <t>Ngân hàng Công Thương Bạc Liêu VNĐ</t>
  </si>
  <si>
    <t>1281</t>
  </si>
  <si>
    <t>Tiền gửi có kỳ hạn</t>
  </si>
  <si>
    <t>131</t>
  </si>
  <si>
    <t>Phải thu của khách hàng</t>
  </si>
  <si>
    <t>1331</t>
  </si>
  <si>
    <t>Thuế GTGT được khấu trừ của hàng hoá, dịch vụ</t>
  </si>
  <si>
    <t>141</t>
  </si>
  <si>
    <t>Tạm ứng</t>
  </si>
  <si>
    <t>1521</t>
  </si>
  <si>
    <t>Nguyên liệu, vật liệu chính</t>
  </si>
  <si>
    <t>1522</t>
  </si>
  <si>
    <t>Nguyên liệu, vật liệu phụ</t>
  </si>
  <si>
    <t>1524</t>
  </si>
  <si>
    <t>Phụ tùng thay thế</t>
  </si>
  <si>
    <t>1527</t>
  </si>
  <si>
    <t>Phế liệu thu hồi</t>
  </si>
  <si>
    <t>1542</t>
  </si>
  <si>
    <t>Chi phí sản xuất KD dở dang thành phẩm</t>
  </si>
  <si>
    <t>155</t>
  </si>
  <si>
    <t>Thành phẩm</t>
  </si>
  <si>
    <t>2111</t>
  </si>
  <si>
    <t>Nhà cửa vật kiến trúc</t>
  </si>
  <si>
    <t>2112</t>
  </si>
  <si>
    <t>Máy móc thiết bị</t>
  </si>
  <si>
    <t>2113</t>
  </si>
  <si>
    <t>Phương tiện vận tải , truyền dẫn</t>
  </si>
  <si>
    <t>2114</t>
  </si>
  <si>
    <t>Thiết bị công cụ quản lý</t>
  </si>
  <si>
    <t>21411</t>
  </si>
  <si>
    <t>Hao mòn nhà cửa vật kiến trúc</t>
  </si>
  <si>
    <t>21412</t>
  </si>
  <si>
    <t>Hao mòn máy móc thiết bị</t>
  </si>
  <si>
    <t>21413</t>
  </si>
  <si>
    <t>Hao mòn phương tiện vận tải truyền dẫn</t>
  </si>
  <si>
    <t>21414</t>
  </si>
  <si>
    <t>Hao mòn thiết bị dụng cụ quản lý</t>
  </si>
  <si>
    <t>2421</t>
  </si>
  <si>
    <t>Chi phí trả trước ngắn hạn</t>
  </si>
  <si>
    <t>2422</t>
  </si>
  <si>
    <t>Chi phí trả trước dài hạn</t>
  </si>
  <si>
    <t>2441</t>
  </si>
  <si>
    <t>Cầm cố, thế chấp, Kí quỹ kí cước ngắn hạn</t>
  </si>
  <si>
    <t>2442</t>
  </si>
  <si>
    <t>Cầm cố, thế chấp, Kí quỹ kí cước dài hạn</t>
  </si>
  <si>
    <t>331</t>
  </si>
  <si>
    <t>Phải trả cho người bán</t>
  </si>
  <si>
    <t>33311</t>
  </si>
  <si>
    <t>Thuế giá trị gia tăng đầu ra</t>
  </si>
  <si>
    <t>33312</t>
  </si>
  <si>
    <t>Thuế giá trị gia tăng hàng nhập khẩu</t>
  </si>
  <si>
    <t>3334</t>
  </si>
  <si>
    <t>Thuế thu nhập doanh nghiệp</t>
  </si>
  <si>
    <t>3335</t>
  </si>
  <si>
    <t>Thuế thu nhập cá nhân</t>
  </si>
  <si>
    <t>33382</t>
  </si>
  <si>
    <t>Các loại thuế khác</t>
  </si>
  <si>
    <t>3339</t>
  </si>
  <si>
    <t>Phí, lệ phí và các khoản phải nộp khác</t>
  </si>
  <si>
    <t>3341</t>
  </si>
  <si>
    <t>Lương bộ phận trực tiếp sản xuất</t>
  </si>
  <si>
    <t>3342</t>
  </si>
  <si>
    <t>Lương bộ phận quản lý PX</t>
  </si>
  <si>
    <t>3343</t>
  </si>
  <si>
    <t>Lương bộ phận bán hàng</t>
  </si>
  <si>
    <t>3344</t>
  </si>
  <si>
    <t>Lương bộ phận quản lý</t>
  </si>
  <si>
    <t>3348</t>
  </si>
  <si>
    <t>Phải trả người lao động khác</t>
  </si>
  <si>
    <t>335</t>
  </si>
  <si>
    <t>Chi phí phải trả</t>
  </si>
  <si>
    <t>3382</t>
  </si>
  <si>
    <t>Kinh phí công đoàn</t>
  </si>
  <si>
    <t>3383</t>
  </si>
  <si>
    <t>Bảo hiểm xã hội</t>
  </si>
  <si>
    <t>3384</t>
  </si>
  <si>
    <t>Bảo hiểm y tế</t>
  </si>
  <si>
    <t>3386</t>
  </si>
  <si>
    <t>Bảo hiểm thất nghiệp</t>
  </si>
  <si>
    <t>3388</t>
  </si>
  <si>
    <t>Phải trả phải nộp khác</t>
  </si>
  <si>
    <t>34111</t>
  </si>
  <si>
    <t>Các khoản đi vay ngắn hạn</t>
  </si>
  <si>
    <t>34112</t>
  </si>
  <si>
    <t>Các khoản đi vay dài hạn</t>
  </si>
  <si>
    <t>3531</t>
  </si>
  <si>
    <t>Quỹ khen thưởng</t>
  </si>
  <si>
    <t>3532</t>
  </si>
  <si>
    <t>Quỹ phúc lợi</t>
  </si>
  <si>
    <t>4111</t>
  </si>
  <si>
    <t>Vốn đầu tư chủ sở hữu</t>
  </si>
  <si>
    <t>414</t>
  </si>
  <si>
    <t>Quỹ đầu tư phát triển</t>
  </si>
  <si>
    <t>4211</t>
  </si>
  <si>
    <t>Lợi nhuận sau thuế chưa phân phối năm trước</t>
  </si>
  <si>
    <t>4212</t>
  </si>
  <si>
    <t>Lợi nhuận sau thuế chưa phân phối năm nay</t>
  </si>
  <si>
    <t>5112</t>
  </si>
  <si>
    <t>Doanh thu bán các thành phẩm</t>
  </si>
  <si>
    <t>515</t>
  </si>
  <si>
    <t>Doanh thu hoạt động tài chính</t>
  </si>
  <si>
    <t>62111</t>
  </si>
  <si>
    <t>Chi phí nguyên vật liệu chính cho sản xuất</t>
  </si>
  <si>
    <t>62121</t>
  </si>
  <si>
    <t>Chi phí nguyên vật liệu phụ cho sản xuất</t>
  </si>
  <si>
    <t>6221</t>
  </si>
  <si>
    <t>Chi phí nhân công trực tiếp sx</t>
  </si>
  <si>
    <t>6271</t>
  </si>
  <si>
    <t>Chi phí nhân viên phẩn xưởng</t>
  </si>
  <si>
    <t>6272</t>
  </si>
  <si>
    <t>Chi phí nguyên, vật liệu</t>
  </si>
  <si>
    <t>6273</t>
  </si>
  <si>
    <t>Chi phí dụng cụ sản xuất</t>
  </si>
  <si>
    <t>6274</t>
  </si>
  <si>
    <t>Chi phí khấu hao TSCĐ</t>
  </si>
  <si>
    <t>6277</t>
  </si>
  <si>
    <t>Chi phí dịch vụ mua ngoài</t>
  </si>
  <si>
    <t>6278</t>
  </si>
  <si>
    <t>Các chi phí bằng tiền khác</t>
  </si>
  <si>
    <t>6322</t>
  </si>
  <si>
    <t>Giá vốn thành phẩm</t>
  </si>
  <si>
    <t>635</t>
  </si>
  <si>
    <t>Chi phí tài chính</t>
  </si>
  <si>
    <t>6411</t>
  </si>
  <si>
    <t>Chi phí nhân viên</t>
  </si>
  <si>
    <t>6412</t>
  </si>
  <si>
    <t>Chi phí nguyên vật liệu, bao bì</t>
  </si>
  <si>
    <t>6413</t>
  </si>
  <si>
    <t>Chi phí dụng cụ đồ dùng</t>
  </si>
  <si>
    <t>6414</t>
  </si>
  <si>
    <t>6417</t>
  </si>
  <si>
    <t>6418</t>
  </si>
  <si>
    <t>Chi phí bằng tiền khác</t>
  </si>
  <si>
    <t>6421</t>
  </si>
  <si>
    <t>Chi phí nhân viên quản lý</t>
  </si>
  <si>
    <t>6422</t>
  </si>
  <si>
    <t>Chi phí vật liệu quản lý</t>
  </si>
  <si>
    <t>6423</t>
  </si>
  <si>
    <t>Chi phí đồ dùng văn phòng</t>
  </si>
  <si>
    <t>6424</t>
  </si>
  <si>
    <t>6425</t>
  </si>
  <si>
    <t>Thuế , phí và lệ phí</t>
  </si>
  <si>
    <t>6427</t>
  </si>
  <si>
    <t>6428</t>
  </si>
  <si>
    <t>8211</t>
  </si>
  <si>
    <t>Chi phí thuế thu nhập hiện hành</t>
  </si>
  <si>
    <t>91111</t>
  </si>
  <si>
    <t>Xác định kết quả hoạt động hàng hoá</t>
  </si>
  <si>
    <t>91112</t>
  </si>
  <si>
    <t>Xác định kết quả hoạt động thành phẩm</t>
  </si>
  <si>
    <t>9112</t>
  </si>
  <si>
    <t>Xác định kết quả hoạt động tài chính</t>
  </si>
  <si>
    <t>9113</t>
  </si>
  <si>
    <t>Xác định kết quả hoạt động khác</t>
  </si>
  <si>
    <t xml:space="preserve"> - Cty TNHH Trung An</t>
  </si>
  <si>
    <t xml:space="preserve"> - Cty Lương thực Sông Hậu</t>
  </si>
  <si>
    <t xml:space="preserve"> - Cty Phân Phối Nguyên Liệu Công Nghiệp Dầu Khí</t>
  </si>
  <si>
    <t xml:space="preserve"> - Cty TNHH in và SX Bao Bì Thiên Hà</t>
  </si>
  <si>
    <t xml:space="preserve"> - Cty CP TM Vận tải  á Đông</t>
  </si>
  <si>
    <t xml:space="preserve"> - Cty TNHH Đại Phát Tín</t>
  </si>
  <si>
    <t xml:space="preserve"> - Phải trả cho các đối tượng khác</t>
  </si>
  <si>
    <t xml:space="preserve"> - Cty TNHH MTV Phân Bón Dầu Khí Cà Mau (theo chi tiết tại mục 3.a) </t>
  </si>
  <si>
    <t xml:space="preserve"> - Cty Phân Phối Nguyên Liệu Công Nghiệp Dầu Khí (Chi tiết theo mục 16.a)</t>
  </si>
  <si>
    <t xml:space="preserve"> - Chi phí nhân viên quản lý</t>
  </si>
  <si>
    <t xml:space="preserve"> - Chi phí nhân viên bán hàng</t>
  </si>
  <si>
    <t xml:space="preserve">    - Chi phí nguyên liệu, vật liệu;</t>
  </si>
  <si>
    <t xml:space="preserve"> - Cty CP Phân Bón Dầu Khí Cà Mau</t>
  </si>
  <si>
    <t xml:space="preserve"> - Cty CP Phân Bón Dầu Khí Cà Mau (theo chi tiết tại mục 3.a) </t>
  </si>
  <si>
    <t>Số dư Cuối Quý</t>
  </si>
  <si>
    <t>NGUYỄN ĐÌNH LỊCH                                       LÊ CẢNH KHÁNH                                            LÊ QUỐC DŨNG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</si>
</sst>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-* #,##0.00\ _₫_-;\-* #,##0.00\ _₫_-;_-* &quot;-&quot;??\ _₫_-;_-@_-"/>
    <numFmt numFmtId="174" formatCode="_(* #,##0_);_(* \(#,##0\);_(* &quot;-&quot;??_);_(@_)"/>
    <numFmt numFmtId="175" formatCode="0.000"/>
    <numFmt numFmtId="176" formatCode="#,##0;[Red]\(#,##0\);_(* &quot;-&quot;??_);_(@_)"/>
    <numFmt numFmtId="177" formatCode="#,##0;[Red]\(#,##0\);_(* &quot;-&quot;??_);@"/>
    <numFmt numFmtId="178" formatCode="#,##0;_(* \(#,##0\);_(* &quot;-&quot;??_);_(@_)"/>
    <numFmt numFmtId="179" formatCode="_ * #,##0.00_ ;_ * \-#,##0.00_ ;_ * &quot;-&quot;??_ ;_ @_ "/>
    <numFmt numFmtId="180" formatCode="#,##0;\(#,##0\)"/>
    <numFmt numFmtId="181" formatCode="[$-409]dddd\,\ mmmm\ dd\,\ yyyy"/>
    <numFmt numFmtId="182" formatCode="[$-409]h:mm:ss\ AM/PM"/>
    <numFmt numFmtId="183" formatCode="_(* #,##0.0_);_(* \(#,##0.0\);_(* &quot;-&quot;?_);_(@_)"/>
    <numFmt numFmtId="184" formatCode="_(* #,##0.0_);_(* \(#,##0.0\);_(* &quot;-&quot;??_);_(@_)"/>
    <numFmt numFmtId="185" formatCode="###,###,###,##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.000_);_(* \(#,##0.000\);_(* &quot;-&quot;??_);_(@_)"/>
    <numFmt numFmtId="191" formatCode="_(* #,##0.0000_);_(* \(#,##0.0000\);_(* &quot;-&quot;??_);_(@_)"/>
  </numFmts>
  <fonts count="75">
    <font>
      <sz val="10"/>
      <name val="Times New Roman"/>
      <family val="0"/>
    </font>
    <font>
      <b/>
      <sz val="11"/>
      <name val="Times New Roman"/>
      <family val="1"/>
    </font>
    <font>
      <sz val="11"/>
      <name val=".VnTimeH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name val="VN Palatino"/>
      <family val="0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0"/>
      <color indexed="8"/>
      <name val="VnBravo Times"/>
      <family val="2"/>
    </font>
    <font>
      <sz val="10"/>
      <color indexed="9"/>
      <name val="VnBravo Times"/>
      <family val="2"/>
    </font>
    <font>
      <sz val="10"/>
      <color indexed="20"/>
      <name val="VnBravo Times"/>
      <family val="2"/>
    </font>
    <font>
      <b/>
      <sz val="10"/>
      <color indexed="52"/>
      <name val="VnBravo Times"/>
      <family val="2"/>
    </font>
    <font>
      <b/>
      <sz val="10"/>
      <color indexed="9"/>
      <name val="VnBravo Times"/>
      <family val="2"/>
    </font>
    <font>
      <i/>
      <sz val="10"/>
      <color indexed="23"/>
      <name val="VnBravo Times"/>
      <family val="2"/>
    </font>
    <font>
      <sz val="10"/>
      <color indexed="17"/>
      <name val="VnBravo Times"/>
      <family val="2"/>
    </font>
    <font>
      <b/>
      <sz val="15"/>
      <color indexed="56"/>
      <name val="VnBravo Times"/>
      <family val="2"/>
    </font>
    <font>
      <b/>
      <sz val="13"/>
      <color indexed="56"/>
      <name val="VnBravo Times"/>
      <family val="2"/>
    </font>
    <font>
      <b/>
      <sz val="11"/>
      <color indexed="56"/>
      <name val="VnBravo Times"/>
      <family val="2"/>
    </font>
    <font>
      <sz val="10"/>
      <color indexed="62"/>
      <name val="VnBravo Times"/>
      <family val="2"/>
    </font>
    <font>
      <sz val="10"/>
      <color indexed="52"/>
      <name val="VnBravo Times"/>
      <family val="2"/>
    </font>
    <font>
      <sz val="10"/>
      <color indexed="60"/>
      <name val="VnBravo Times"/>
      <family val="2"/>
    </font>
    <font>
      <sz val="11"/>
      <color indexed="8"/>
      <name val="Calibri"/>
      <family val="2"/>
    </font>
    <font>
      <b/>
      <sz val="10"/>
      <color indexed="63"/>
      <name val="VnBravo Times"/>
      <family val="2"/>
    </font>
    <font>
      <b/>
      <sz val="18"/>
      <color indexed="56"/>
      <name val="Cambria"/>
      <family val="2"/>
    </font>
    <font>
      <b/>
      <sz val="10"/>
      <color indexed="8"/>
      <name val="VnBravo Times"/>
      <family val="2"/>
    </font>
    <font>
      <sz val="10"/>
      <color indexed="10"/>
      <name val="VnBravo Times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theme="1"/>
      <name val="VnBravo Times"/>
      <family val="2"/>
    </font>
    <font>
      <sz val="10"/>
      <color theme="0"/>
      <name val="VnBravo Times"/>
      <family val="2"/>
    </font>
    <font>
      <sz val="10"/>
      <color rgb="FF9C0006"/>
      <name val="VnBravo Times"/>
      <family val="2"/>
    </font>
    <font>
      <b/>
      <sz val="10"/>
      <color rgb="FFFA7D00"/>
      <name val="VnBravo Times"/>
      <family val="2"/>
    </font>
    <font>
      <b/>
      <sz val="10"/>
      <color theme="0"/>
      <name val="VnBravo Times"/>
      <family val="2"/>
    </font>
    <font>
      <i/>
      <sz val="10"/>
      <color rgb="FF7F7F7F"/>
      <name val="VnBravo Times"/>
      <family val="2"/>
    </font>
    <font>
      <sz val="10"/>
      <color rgb="FF006100"/>
      <name val="VnBravo Times"/>
      <family val="2"/>
    </font>
    <font>
      <b/>
      <sz val="15"/>
      <color theme="3"/>
      <name val="VnBravo Times"/>
      <family val="2"/>
    </font>
    <font>
      <b/>
      <sz val="13"/>
      <color theme="3"/>
      <name val="VnBravo Times"/>
      <family val="2"/>
    </font>
    <font>
      <b/>
      <sz val="11"/>
      <color theme="3"/>
      <name val="VnBravo Times"/>
      <family val="2"/>
    </font>
    <font>
      <sz val="10"/>
      <color rgb="FF3F3F76"/>
      <name val="VnBravo Times"/>
      <family val="2"/>
    </font>
    <font>
      <sz val="10"/>
      <color rgb="FFFA7D00"/>
      <name val="VnBravo Times"/>
      <family val="2"/>
    </font>
    <font>
      <sz val="10"/>
      <color rgb="FF9C6500"/>
      <name val="VnBravo Times"/>
      <family val="2"/>
    </font>
    <font>
      <sz val="11"/>
      <color theme="1"/>
      <name val="Calibri"/>
      <family val="2"/>
    </font>
    <font>
      <b/>
      <sz val="10"/>
      <color rgb="FF3F3F3F"/>
      <name val="VnBravo Times"/>
      <family val="2"/>
    </font>
    <font>
      <b/>
      <sz val="18"/>
      <color theme="3"/>
      <name val="Cambria"/>
      <family val="2"/>
    </font>
    <font>
      <b/>
      <sz val="10"/>
      <color theme="1"/>
      <name val="VnBravo Times"/>
      <family val="2"/>
    </font>
    <font>
      <sz val="10"/>
      <color rgb="FFFF0000"/>
      <name val="VnBravo Times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/>
      <top/>
      <bottom/>
    </border>
    <border>
      <left style="thin"/>
      <right style="thin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/>
      <bottom style="double"/>
    </border>
    <border>
      <left style="thin"/>
      <right style="double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6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46">
    <xf numFmtId="0" fontId="0" fillId="0" borderId="0" xfId="0" applyAlignment="1">
      <alignment/>
    </xf>
    <xf numFmtId="0" fontId="1" fillId="0" borderId="0" xfId="69" applyFont="1" applyFill="1" applyAlignment="1">
      <alignment/>
      <protection/>
    </xf>
    <xf numFmtId="0" fontId="5" fillId="0" borderId="0" xfId="70" applyFont="1" applyFill="1" applyAlignment="1" applyProtection="1">
      <alignment horizontal="center"/>
      <protection/>
    </xf>
    <xf numFmtId="169" fontId="5" fillId="0" borderId="0" xfId="0" applyNumberFormat="1" applyFont="1" applyFill="1" applyAlignment="1" applyProtection="1">
      <alignment horizontal="right"/>
      <protection/>
    </xf>
    <xf numFmtId="0" fontId="5" fillId="0" borderId="0" xfId="70" applyFont="1" applyFill="1" applyBorder="1" applyAlignment="1" applyProtection="1">
      <alignment horizontal="right"/>
      <protection/>
    </xf>
    <xf numFmtId="0" fontId="5" fillId="0" borderId="0" xfId="67" applyFont="1" applyFill="1" applyAlignment="1" applyProtection="1">
      <alignment horizontal="left"/>
      <protection locked="0"/>
    </xf>
    <xf numFmtId="14" fontId="5" fillId="32" borderId="0" xfId="70" applyNumberFormat="1" applyFont="1" applyFill="1" applyBorder="1" applyAlignment="1" applyProtection="1" quotePrefix="1">
      <alignment horizontal="right" vertical="center"/>
      <protection locked="0"/>
    </xf>
    <xf numFmtId="0" fontId="5" fillId="32" borderId="10" xfId="70" applyFont="1" applyFill="1" applyBorder="1" applyAlignment="1" applyProtection="1">
      <alignment horizontal="center"/>
      <protection/>
    </xf>
    <xf numFmtId="176" fontId="5" fillId="32" borderId="10" xfId="42" applyNumberFormat="1" applyFont="1" applyFill="1" applyBorder="1" applyAlignment="1" applyProtection="1">
      <alignment/>
      <protection/>
    </xf>
    <xf numFmtId="176" fontId="5" fillId="32" borderId="0" xfId="42" applyNumberFormat="1" applyFont="1" applyFill="1" applyBorder="1" applyAlignment="1" applyProtection="1">
      <alignment/>
      <protection locked="0"/>
    </xf>
    <xf numFmtId="0" fontId="3" fillId="32" borderId="0" xfId="70" applyFont="1" applyFill="1" applyBorder="1" applyProtection="1" quotePrefix="1">
      <alignment/>
      <protection/>
    </xf>
    <xf numFmtId="0" fontId="5" fillId="32" borderId="10" xfId="70" applyFont="1" applyFill="1" applyBorder="1" applyAlignment="1" applyProtection="1" quotePrefix="1">
      <alignment horizontal="center"/>
      <protection/>
    </xf>
    <xf numFmtId="0" fontId="3" fillId="32" borderId="0" xfId="0" applyFont="1" applyFill="1" applyBorder="1" applyAlignment="1" applyProtection="1" quotePrefix="1">
      <alignment/>
      <protection/>
    </xf>
    <xf numFmtId="0" fontId="3" fillId="32" borderId="0" xfId="70" applyFont="1" applyFill="1" applyBorder="1" applyAlignment="1" applyProtection="1" quotePrefix="1">
      <alignment horizontal="left"/>
      <protection/>
    </xf>
    <xf numFmtId="0" fontId="8" fillId="32" borderId="0" xfId="70" applyFont="1" applyFill="1" applyBorder="1" applyAlignment="1" applyProtection="1" quotePrefix="1">
      <alignment horizontal="left"/>
      <protection/>
    </xf>
    <xf numFmtId="0" fontId="8" fillId="32" borderId="10" xfId="70" applyFont="1" applyFill="1" applyBorder="1" applyAlignment="1" applyProtection="1">
      <alignment horizontal="center"/>
      <protection/>
    </xf>
    <xf numFmtId="176" fontId="8" fillId="32" borderId="10" xfId="70" applyNumberFormat="1" applyFont="1" applyFill="1" applyBorder="1" applyProtection="1">
      <alignment/>
      <protection/>
    </xf>
    <xf numFmtId="176" fontId="8" fillId="32" borderId="0" xfId="70" applyNumberFormat="1" applyFont="1" applyFill="1" applyBorder="1" applyProtection="1">
      <alignment/>
      <protection locked="0"/>
    </xf>
    <xf numFmtId="177" fontId="3" fillId="32" borderId="0" xfId="71" applyNumberFormat="1" applyFont="1" applyFill="1" applyBorder="1" applyAlignment="1" applyProtection="1" quotePrefix="1">
      <alignment horizontal="left" wrapText="1"/>
      <protection/>
    </xf>
    <xf numFmtId="0" fontId="3" fillId="32" borderId="0" xfId="70" applyFont="1" applyFill="1" applyBorder="1" applyAlignment="1" applyProtection="1" quotePrefix="1">
      <alignment/>
      <protection/>
    </xf>
    <xf numFmtId="0" fontId="8" fillId="32" borderId="0" xfId="70" applyFont="1" applyFill="1" applyBorder="1" applyAlignment="1" applyProtection="1" quotePrefix="1">
      <alignment/>
      <protection/>
    </xf>
    <xf numFmtId="0" fontId="9" fillId="32" borderId="10" xfId="70" applyFont="1" applyFill="1" applyBorder="1" applyAlignment="1" applyProtection="1" quotePrefix="1">
      <alignment horizontal="center"/>
      <protection/>
    </xf>
    <xf numFmtId="0" fontId="9" fillId="32" borderId="10" xfId="70" applyFont="1" applyFill="1" applyBorder="1" applyAlignment="1" applyProtection="1">
      <alignment horizontal="center"/>
      <protection/>
    </xf>
    <xf numFmtId="176" fontId="5" fillId="32" borderId="0" xfId="42" applyNumberFormat="1" applyFont="1" applyFill="1" applyBorder="1" applyAlignment="1" applyProtection="1">
      <alignment vertical="center"/>
      <protection locked="0"/>
    </xf>
    <xf numFmtId="0" fontId="5" fillId="0" borderId="0" xfId="70" applyFont="1" applyFill="1" applyBorder="1" applyAlignment="1" applyProtection="1">
      <alignment horizontal="center"/>
      <protection/>
    </xf>
    <xf numFmtId="0" fontId="11" fillId="0" borderId="0" xfId="70" applyFont="1" applyFill="1" applyBorder="1" applyAlignment="1" applyProtection="1">
      <alignment horizontal="center"/>
      <protection/>
    </xf>
    <xf numFmtId="0" fontId="5" fillId="0" borderId="0" xfId="67" applyFont="1" applyProtection="1">
      <alignment/>
      <protection/>
    </xf>
    <xf numFmtId="0" fontId="5" fillId="0" borderId="0" xfId="70" applyFont="1" applyAlignment="1" applyProtection="1">
      <alignment horizontal="center"/>
      <protection/>
    </xf>
    <xf numFmtId="174" fontId="5" fillId="0" borderId="0" xfId="42" applyNumberFormat="1" applyFont="1" applyAlignment="1" applyProtection="1">
      <alignment/>
      <protection locked="0"/>
    </xf>
    <xf numFmtId="0" fontId="5" fillId="32" borderId="0" xfId="67" applyFont="1" applyFill="1" applyProtection="1">
      <alignment/>
      <protection locked="0"/>
    </xf>
    <xf numFmtId="0" fontId="5" fillId="0" borderId="0" xfId="68" applyFont="1" applyFill="1" applyBorder="1" applyAlignment="1">
      <alignment vertical="top"/>
      <protection/>
    </xf>
    <xf numFmtId="0" fontId="5" fillId="0" borderId="0" xfId="67" applyFont="1" applyFill="1" applyBorder="1">
      <alignment/>
      <protection/>
    </xf>
    <xf numFmtId="0" fontId="5" fillId="0" borderId="0" xfId="67" applyFont="1" applyBorder="1" applyProtection="1">
      <alignment/>
      <protection/>
    </xf>
    <xf numFmtId="49" fontId="15" fillId="32" borderId="10" xfId="70" applyNumberFormat="1" applyFont="1" applyFill="1" applyBorder="1" applyAlignment="1" applyProtection="1">
      <alignment horizontal="center" vertical="center"/>
      <protection/>
    </xf>
    <xf numFmtId="0" fontId="15" fillId="32" borderId="10" xfId="70" applyFont="1" applyFill="1" applyBorder="1" applyAlignment="1" applyProtection="1">
      <alignment horizontal="center" vertical="center"/>
      <protection/>
    </xf>
    <xf numFmtId="176" fontId="15" fillId="32" borderId="10" xfId="42" applyNumberFormat="1" applyFont="1" applyFill="1" applyBorder="1" applyAlignment="1" applyProtection="1">
      <alignment vertical="center"/>
      <protection/>
    </xf>
    <xf numFmtId="0" fontId="14" fillId="32" borderId="0" xfId="67" applyFont="1" applyFill="1" applyAlignment="1" applyProtection="1">
      <alignment vertical="center"/>
      <protection locked="0"/>
    </xf>
    <xf numFmtId="0" fontId="5" fillId="0" borderId="0" xfId="70" applyFont="1" applyFill="1" applyBorder="1" applyAlignment="1" applyProtection="1">
      <alignment horizontal="center" vertical="center"/>
      <protection/>
    </xf>
    <xf numFmtId="0" fontId="5" fillId="0" borderId="0" xfId="7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 wrapText="1"/>
    </xf>
    <xf numFmtId="174" fontId="17" fillId="0" borderId="0" xfId="42" applyNumberFormat="1" applyFont="1" applyBorder="1" applyAlignment="1">
      <alignment vertical="center"/>
    </xf>
    <xf numFmtId="0" fontId="5" fillId="32" borderId="11" xfId="70" applyFont="1" applyFill="1" applyBorder="1" applyAlignment="1" applyProtection="1">
      <alignment horizontal="centerContinuous" vertical="center"/>
      <protection/>
    </xf>
    <xf numFmtId="0" fontId="5" fillId="32" borderId="11" xfId="70" applyFont="1" applyFill="1" applyBorder="1" applyAlignment="1" applyProtection="1">
      <alignment horizontal="center"/>
      <protection/>
    </xf>
    <xf numFmtId="0" fontId="5" fillId="32" borderId="11" xfId="70" applyFont="1" applyFill="1" applyBorder="1" applyAlignment="1" applyProtection="1">
      <alignment horizontal="center" vertical="center"/>
      <protection/>
    </xf>
    <xf numFmtId="176" fontId="5" fillId="32" borderId="11" xfId="42" applyNumberFormat="1" applyFont="1" applyFill="1" applyBorder="1" applyAlignment="1" applyProtection="1">
      <alignment vertical="center"/>
      <protection/>
    </xf>
    <xf numFmtId="0" fontId="5" fillId="32" borderId="12" xfId="70" applyFont="1" applyFill="1" applyBorder="1" applyProtection="1">
      <alignment/>
      <protection/>
    </xf>
    <xf numFmtId="0" fontId="8" fillId="32" borderId="12" xfId="70" applyFont="1" applyFill="1" applyBorder="1" applyAlignment="1" applyProtection="1" quotePrefix="1">
      <alignment horizontal="left" indent="1"/>
      <protection/>
    </xf>
    <xf numFmtId="0" fontId="5" fillId="32" borderId="13" xfId="70" applyFont="1" applyFill="1" applyBorder="1" applyAlignment="1" applyProtection="1">
      <alignment horizontal="center"/>
      <protection/>
    </xf>
    <xf numFmtId="0" fontId="5" fillId="32" borderId="10" xfId="70" applyFont="1" applyFill="1" applyBorder="1" applyAlignment="1" applyProtection="1">
      <alignment horizontal="center" vertical="center" wrapText="1"/>
      <protection/>
    </xf>
    <xf numFmtId="49" fontId="5" fillId="32" borderId="10" xfId="70" applyNumberFormat="1" applyFont="1" applyFill="1" applyBorder="1" applyAlignment="1" applyProtection="1">
      <alignment horizontal="center" vertical="center"/>
      <protection/>
    </xf>
    <xf numFmtId="0" fontId="3" fillId="32" borderId="14" xfId="70" applyFont="1" applyFill="1" applyBorder="1" applyAlignment="1" applyProtection="1" quotePrefix="1">
      <alignment horizontal="left"/>
      <protection/>
    </xf>
    <xf numFmtId="0" fontId="8" fillId="32" borderId="14" xfId="70" applyFont="1" applyFill="1" applyBorder="1" applyAlignment="1" applyProtection="1" quotePrefix="1">
      <alignment horizontal="left"/>
      <protection/>
    </xf>
    <xf numFmtId="177" fontId="8" fillId="32" borderId="14" xfId="71" applyNumberFormat="1" applyFont="1" applyFill="1" applyBorder="1" applyAlignment="1" applyProtection="1" quotePrefix="1">
      <alignment horizontal="left"/>
      <protection/>
    </xf>
    <xf numFmtId="0" fontId="5" fillId="33" borderId="15" xfId="0" applyFont="1" applyFill="1" applyBorder="1" applyAlignment="1" applyProtection="1">
      <alignment horizontal="centerContinuous" vertical="center"/>
      <protection/>
    </xf>
    <xf numFmtId="0" fontId="5" fillId="33" borderId="15" xfId="70" applyFont="1" applyFill="1" applyBorder="1" applyAlignment="1" applyProtection="1">
      <alignment horizontal="center" vertical="center" wrapText="1"/>
      <protection/>
    </xf>
    <xf numFmtId="14" fontId="5" fillId="33" borderId="15" xfId="70" applyNumberFormat="1" applyFont="1" applyFill="1" applyBorder="1" applyAlignment="1" applyProtection="1">
      <alignment horizontal="center" vertical="center"/>
      <protection/>
    </xf>
    <xf numFmtId="14" fontId="5" fillId="33" borderId="16" xfId="70" applyNumberFormat="1" applyFont="1" applyFill="1" applyBorder="1" applyAlignment="1" applyProtection="1">
      <alignment horizontal="center" vertical="center"/>
      <protection/>
    </xf>
    <xf numFmtId="0" fontId="5" fillId="33" borderId="17" xfId="70" applyFont="1" applyFill="1" applyBorder="1" applyAlignment="1" applyProtection="1">
      <alignment horizontal="centerContinuous" vertical="center"/>
      <protection/>
    </xf>
    <xf numFmtId="0" fontId="5" fillId="33" borderId="18" xfId="70" applyFont="1" applyFill="1" applyBorder="1" applyAlignment="1" applyProtection="1">
      <alignment horizontal="centerContinuous" vertical="center"/>
      <protection/>
    </xf>
    <xf numFmtId="0" fontId="5" fillId="33" borderId="19" xfId="70" applyFont="1" applyFill="1" applyBorder="1" applyAlignment="1" applyProtection="1">
      <alignment horizontal="center" vertical="center"/>
      <protection/>
    </xf>
    <xf numFmtId="176" fontId="5" fillId="33" borderId="19" xfId="42" applyNumberFormat="1" applyFont="1" applyFill="1" applyBorder="1" applyAlignment="1" applyProtection="1">
      <alignment vertical="center"/>
      <protection/>
    </xf>
    <xf numFmtId="176" fontId="5" fillId="33" borderId="20" xfId="42" applyNumberFormat="1" applyFont="1" applyFill="1" applyBorder="1" applyAlignment="1" applyProtection="1">
      <alignment vertical="center"/>
      <protection/>
    </xf>
    <xf numFmtId="0" fontId="5" fillId="33" borderId="12" xfId="70" applyFont="1" applyFill="1" applyBorder="1" applyProtection="1">
      <alignment/>
      <protection/>
    </xf>
    <xf numFmtId="0" fontId="5" fillId="33" borderId="0" xfId="70" applyFont="1" applyFill="1" applyBorder="1" applyProtection="1" quotePrefix="1">
      <alignment/>
      <protection/>
    </xf>
    <xf numFmtId="0" fontId="5" fillId="33" borderId="10" xfId="70" applyFont="1" applyFill="1" applyBorder="1" applyAlignment="1" applyProtection="1">
      <alignment horizontal="center"/>
      <protection/>
    </xf>
    <xf numFmtId="176" fontId="5" fillId="33" borderId="10" xfId="42" applyNumberFormat="1" applyFont="1" applyFill="1" applyBorder="1" applyAlignment="1" applyProtection="1">
      <alignment/>
      <protection/>
    </xf>
    <xf numFmtId="174" fontId="5" fillId="0" borderId="0" xfId="42" applyNumberFormat="1" applyFont="1" applyAlignment="1">
      <alignment vertical="center" wrapText="1"/>
    </xf>
    <xf numFmtId="0" fontId="14" fillId="32" borderId="21" xfId="70" applyFont="1" applyFill="1" applyBorder="1" applyAlignment="1" applyProtection="1">
      <alignment vertical="center"/>
      <protection/>
    </xf>
    <xf numFmtId="0" fontId="5" fillId="33" borderId="22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67" applyFont="1" applyProtection="1">
      <alignment/>
      <protection locked="0"/>
    </xf>
    <xf numFmtId="49" fontId="5" fillId="33" borderId="10" xfId="70" applyNumberFormat="1" applyFont="1" applyFill="1" applyBorder="1" applyAlignment="1" applyProtection="1">
      <alignment horizontal="center" vertical="center"/>
      <protection/>
    </xf>
    <xf numFmtId="49" fontId="8" fillId="32" borderId="10" xfId="70" applyNumberFormat="1" applyFont="1" applyFill="1" applyBorder="1" applyAlignment="1" applyProtection="1">
      <alignment horizontal="center" vertical="center"/>
      <protection/>
    </xf>
    <xf numFmtId="0" fontId="5" fillId="33" borderId="21" xfId="70" applyFont="1" applyFill="1" applyBorder="1" applyAlignment="1" applyProtection="1">
      <alignment vertical="center"/>
      <protection/>
    </xf>
    <xf numFmtId="0" fontId="5" fillId="33" borderId="21" xfId="70" applyFont="1" applyFill="1" applyBorder="1" applyAlignment="1" applyProtection="1">
      <alignment vertical="center" wrapText="1"/>
      <protection/>
    </xf>
    <xf numFmtId="0" fontId="8" fillId="32" borderId="21" xfId="70" applyFont="1" applyFill="1" applyBorder="1" applyAlignment="1" applyProtection="1">
      <alignment horizontal="left" vertical="center"/>
      <protection/>
    </xf>
    <xf numFmtId="169" fontId="8" fillId="32" borderId="21" xfId="70" applyNumberFormat="1" applyFont="1" applyFill="1" applyBorder="1" applyAlignment="1" applyProtection="1">
      <alignment horizontal="left" vertical="center"/>
      <protection/>
    </xf>
    <xf numFmtId="0" fontId="5" fillId="32" borderId="21" xfId="70" applyFont="1" applyFill="1" applyBorder="1" applyAlignment="1" applyProtection="1">
      <alignment horizontal="center" vertical="center"/>
      <protection/>
    </xf>
    <xf numFmtId="0" fontId="5" fillId="33" borderId="23" xfId="70" applyFont="1" applyFill="1" applyBorder="1" applyAlignment="1" applyProtection="1">
      <alignment horizontal="center" vertical="center"/>
      <protection/>
    </xf>
    <xf numFmtId="0" fontId="5" fillId="33" borderId="24" xfId="70" applyFont="1" applyFill="1" applyBorder="1" applyAlignment="1" applyProtection="1">
      <alignment horizontal="center" vertical="center"/>
      <protection/>
    </xf>
    <xf numFmtId="0" fontId="5" fillId="33" borderId="24" xfId="70" applyFont="1" applyFill="1" applyBorder="1" applyAlignment="1" applyProtection="1">
      <alignment horizontal="center" vertical="center" wrapText="1"/>
      <protection/>
    </xf>
    <xf numFmtId="0" fontId="5" fillId="33" borderId="25" xfId="70" applyFont="1" applyFill="1" applyBorder="1" applyAlignment="1" applyProtection="1">
      <alignment horizontal="center" vertical="center"/>
      <protection/>
    </xf>
    <xf numFmtId="0" fontId="5" fillId="33" borderId="26" xfId="70" applyFont="1" applyFill="1" applyBorder="1" applyAlignment="1" applyProtection="1">
      <alignment horizontal="center" vertical="center" wrapText="1"/>
      <protection/>
    </xf>
    <xf numFmtId="0" fontId="5" fillId="33" borderId="10" xfId="70" applyFont="1" applyFill="1" applyBorder="1" applyAlignment="1" applyProtection="1">
      <alignment horizontal="center" vertical="center"/>
      <protection/>
    </xf>
    <xf numFmtId="0" fontId="5" fillId="33" borderId="10" xfId="70" applyFont="1" applyFill="1" applyBorder="1" applyAlignment="1" applyProtection="1">
      <alignment vertical="center"/>
      <protection/>
    </xf>
    <xf numFmtId="49" fontId="5" fillId="33" borderId="27" xfId="70" applyNumberFormat="1" applyFont="1" applyFill="1" applyBorder="1" applyAlignment="1" applyProtection="1">
      <alignment vertical="center"/>
      <protection/>
    </xf>
    <xf numFmtId="49" fontId="5" fillId="33" borderId="13" xfId="70" applyNumberFormat="1" applyFont="1" applyFill="1" applyBorder="1" applyAlignment="1" applyProtection="1">
      <alignment horizontal="center" vertical="center"/>
      <protection/>
    </xf>
    <xf numFmtId="49" fontId="5" fillId="33" borderId="13" xfId="70" applyNumberFormat="1" applyFont="1" applyFill="1" applyBorder="1" applyAlignment="1" applyProtection="1">
      <alignment vertical="center"/>
      <protection/>
    </xf>
    <xf numFmtId="169" fontId="5" fillId="33" borderId="13" xfId="46" applyNumberFormat="1" applyFont="1" applyFill="1" applyBorder="1" applyAlignment="1" applyProtection="1">
      <alignment vertical="center"/>
      <protection/>
    </xf>
    <xf numFmtId="169" fontId="5" fillId="32" borderId="10" xfId="42" applyNumberFormat="1" applyFont="1" applyFill="1" applyBorder="1" applyAlignment="1" applyProtection="1">
      <alignment horizontal="right" vertical="center" wrapText="1"/>
      <protection/>
    </xf>
    <xf numFmtId="169" fontId="5" fillId="33" borderId="10" xfId="70" applyNumberFormat="1" applyFont="1" applyFill="1" applyBorder="1" applyAlignment="1" applyProtection="1">
      <alignment horizontal="right" vertical="center"/>
      <protection/>
    </xf>
    <xf numFmtId="0" fontId="5" fillId="0" borderId="0" xfId="70" applyFont="1" applyBorder="1" applyProtection="1">
      <alignment/>
      <protection locked="0"/>
    </xf>
    <xf numFmtId="176" fontId="3" fillId="32" borderId="28" xfId="70" applyNumberFormat="1" applyFont="1" applyFill="1" applyBorder="1" applyProtection="1">
      <alignment/>
      <protection locked="0"/>
    </xf>
    <xf numFmtId="176" fontId="3" fillId="32" borderId="28" xfId="70" applyNumberFormat="1" applyFont="1" applyFill="1" applyBorder="1" applyProtection="1">
      <alignment/>
      <protection/>
    </xf>
    <xf numFmtId="174" fontId="3" fillId="0" borderId="0" xfId="42" applyNumberFormat="1" applyFont="1" applyAlignment="1">
      <alignment vertical="center" wrapText="1"/>
    </xf>
    <xf numFmtId="0" fontId="3" fillId="0" borderId="0" xfId="67" applyFont="1" applyProtection="1">
      <alignment/>
      <protection locked="0"/>
    </xf>
    <xf numFmtId="0" fontId="3" fillId="0" borderId="0" xfId="70" applyFont="1" applyFill="1" applyProtection="1">
      <alignment/>
      <protection/>
    </xf>
    <xf numFmtId="0" fontId="3" fillId="0" borderId="0" xfId="70" applyFont="1" applyFill="1" applyAlignment="1" applyProtection="1">
      <alignment horizontal="center"/>
      <protection/>
    </xf>
    <xf numFmtId="169" fontId="3" fillId="0" borderId="0" xfId="70" applyNumberFormat="1" applyFont="1" applyFill="1" applyProtection="1">
      <alignment/>
      <protection/>
    </xf>
    <xf numFmtId="169" fontId="3" fillId="0" borderId="0" xfId="67" applyNumberFormat="1" applyFont="1" applyFill="1" applyAlignment="1" applyProtection="1">
      <alignment horizontal="right"/>
      <protection locked="0"/>
    </xf>
    <xf numFmtId="0" fontId="3" fillId="0" borderId="0" xfId="67" applyFont="1" applyFill="1" applyAlignment="1" applyProtection="1">
      <alignment horizontal="left"/>
      <protection locked="0"/>
    </xf>
    <xf numFmtId="176" fontId="8" fillId="32" borderId="10" xfId="42" applyNumberFormat="1" applyFont="1" applyFill="1" applyBorder="1" applyAlignment="1" applyProtection="1">
      <alignment/>
      <protection/>
    </xf>
    <xf numFmtId="0" fontId="3" fillId="0" borderId="0" xfId="67" applyFont="1" applyProtection="1">
      <alignment/>
      <protection/>
    </xf>
    <xf numFmtId="0" fontId="3" fillId="0" borderId="0" xfId="70" applyFont="1" applyBorder="1" applyProtection="1">
      <alignment/>
      <protection/>
    </xf>
    <xf numFmtId="49" fontId="3" fillId="0" borderId="0" xfId="70" applyNumberFormat="1" applyFont="1" applyBorder="1" applyAlignment="1" applyProtection="1">
      <alignment horizontal="center"/>
      <protection/>
    </xf>
    <xf numFmtId="0" fontId="3" fillId="0" borderId="0" xfId="72" applyFont="1" applyBorder="1" applyProtection="1">
      <alignment/>
      <protection locked="0"/>
    </xf>
    <xf numFmtId="0" fontId="3" fillId="0" borderId="0" xfId="70" applyFont="1" applyBorder="1" applyProtection="1">
      <alignment/>
      <protection locked="0"/>
    </xf>
    <xf numFmtId="0" fontId="3" fillId="0" borderId="0" xfId="70" applyFont="1" applyFill="1" applyBorder="1" applyAlignment="1" applyProtection="1">
      <alignment horizontal="center"/>
      <protection/>
    </xf>
    <xf numFmtId="169" fontId="3" fillId="0" borderId="0" xfId="67" applyNumberFormat="1" applyFont="1" applyFill="1" applyBorder="1" applyAlignment="1" applyProtection="1">
      <alignment horizontal="right"/>
      <protection/>
    </xf>
    <xf numFmtId="0" fontId="3" fillId="0" borderId="0" xfId="70" applyFont="1" applyFill="1" applyBorder="1" applyAlignment="1" applyProtection="1">
      <alignment horizontal="right"/>
      <protection/>
    </xf>
    <xf numFmtId="0" fontId="3" fillId="0" borderId="0" xfId="70" applyFont="1" applyFill="1" applyBorder="1" applyProtection="1">
      <alignment/>
      <protection/>
    </xf>
    <xf numFmtId="0" fontId="3" fillId="0" borderId="0" xfId="70" applyFont="1" applyFill="1" applyBorder="1" applyProtection="1">
      <alignment/>
      <protection locked="0"/>
    </xf>
    <xf numFmtId="0" fontId="3" fillId="32" borderId="12" xfId="70" applyFont="1" applyFill="1" applyBorder="1" applyProtection="1">
      <alignment/>
      <protection/>
    </xf>
    <xf numFmtId="0" fontId="3" fillId="32" borderId="10" xfId="70" applyFont="1" applyFill="1" applyBorder="1" applyAlignment="1" applyProtection="1">
      <alignment horizontal="center"/>
      <protection/>
    </xf>
    <xf numFmtId="176" fontId="3" fillId="32" borderId="10" xfId="70" applyNumberFormat="1" applyFont="1" applyFill="1" applyBorder="1" applyProtection="1">
      <alignment/>
      <protection/>
    </xf>
    <xf numFmtId="176" fontId="3" fillId="32" borderId="0" xfId="70" applyNumberFormat="1" applyFont="1" applyFill="1" applyBorder="1" applyProtection="1">
      <alignment/>
      <protection locked="0"/>
    </xf>
    <xf numFmtId="176" fontId="3" fillId="32" borderId="10" xfId="70" applyNumberFormat="1" applyFont="1" applyFill="1" applyBorder="1" applyProtection="1">
      <alignment/>
      <protection locked="0"/>
    </xf>
    <xf numFmtId="176" fontId="3" fillId="32" borderId="10" xfId="42" applyNumberFormat="1" applyFont="1" applyFill="1" applyBorder="1" applyAlignment="1" applyProtection="1">
      <alignment/>
      <protection/>
    </xf>
    <xf numFmtId="176" fontId="3" fillId="32" borderId="0" xfId="42" applyNumberFormat="1" applyFont="1" applyFill="1" applyBorder="1" applyAlignment="1" applyProtection="1">
      <alignment/>
      <protection locked="0"/>
    </xf>
    <xf numFmtId="0" fontId="3" fillId="32" borderId="12" xfId="70" applyFont="1" applyFill="1" applyBorder="1" applyAlignment="1" applyProtection="1" quotePrefix="1">
      <alignment horizontal="left" indent="1"/>
      <protection/>
    </xf>
    <xf numFmtId="0" fontId="3" fillId="32" borderId="10" xfId="70" applyFont="1" applyFill="1" applyBorder="1" applyAlignment="1" applyProtection="1">
      <alignment horizontal="center" vertical="center"/>
      <protection/>
    </xf>
    <xf numFmtId="0" fontId="3" fillId="32" borderId="0" xfId="70" applyFont="1" applyFill="1" applyBorder="1" applyProtection="1">
      <alignment/>
      <protection/>
    </xf>
    <xf numFmtId="0" fontId="3" fillId="32" borderId="0" xfId="70" applyFont="1" applyFill="1" applyBorder="1" applyProtection="1">
      <alignment/>
      <protection locked="0"/>
    </xf>
    <xf numFmtId="178" fontId="3" fillId="32" borderId="0" xfId="42" applyNumberFormat="1" applyFont="1" applyFill="1" applyAlignment="1" applyProtection="1">
      <alignment/>
      <protection locked="0"/>
    </xf>
    <xf numFmtId="0" fontId="3" fillId="0" borderId="0" xfId="67" applyFont="1" applyBorder="1" applyProtection="1">
      <alignment/>
      <protection/>
    </xf>
    <xf numFmtId="0" fontId="3" fillId="32" borderId="0" xfId="67" applyFont="1" applyFill="1" applyProtection="1">
      <alignment/>
      <protection locked="0"/>
    </xf>
    <xf numFmtId="0" fontId="3" fillId="32" borderId="21" xfId="70" applyFont="1" applyFill="1" applyBorder="1" applyAlignment="1" applyProtection="1">
      <alignment vertical="center"/>
      <protection/>
    </xf>
    <xf numFmtId="49" fontId="3" fillId="32" borderId="10" xfId="70" applyNumberFormat="1" applyFont="1" applyFill="1" applyBorder="1" applyAlignment="1" applyProtection="1">
      <alignment horizontal="center" vertical="center"/>
      <protection/>
    </xf>
    <xf numFmtId="176" fontId="3" fillId="32" borderId="10" xfId="42" applyNumberFormat="1" applyFont="1" applyFill="1" applyBorder="1" applyAlignment="1" applyProtection="1">
      <alignment/>
      <protection locked="0"/>
    </xf>
    <xf numFmtId="0" fontId="3" fillId="32" borderId="27" xfId="70" applyFont="1" applyFill="1" applyBorder="1" applyAlignment="1" applyProtection="1">
      <alignment horizontal="left" vertical="center"/>
      <protection/>
    </xf>
    <xf numFmtId="49" fontId="3" fillId="32" borderId="13" xfId="70" applyNumberFormat="1" applyFont="1" applyFill="1" applyBorder="1" applyAlignment="1" applyProtection="1">
      <alignment horizontal="center" vertical="center"/>
      <protection/>
    </xf>
    <xf numFmtId="176" fontId="3" fillId="0" borderId="13" xfId="42" applyNumberFormat="1" applyFont="1" applyBorder="1" applyAlignment="1" applyProtection="1">
      <alignment/>
      <protection locked="0"/>
    </xf>
    <xf numFmtId="0" fontId="3" fillId="0" borderId="0" xfId="70" applyFont="1" applyProtection="1">
      <alignment/>
      <protection/>
    </xf>
    <xf numFmtId="174" fontId="3" fillId="0" borderId="0" xfId="42" applyNumberFormat="1" applyFont="1" applyAlignment="1" applyProtection="1">
      <alignment/>
      <protection locked="0"/>
    </xf>
    <xf numFmtId="0" fontId="3" fillId="0" borderId="0" xfId="70" applyFont="1" applyBorder="1" applyAlignment="1" applyProtection="1">
      <alignment horizontal="center"/>
      <protection/>
    </xf>
    <xf numFmtId="14" fontId="3" fillId="0" borderId="0" xfId="70" applyNumberFormat="1" applyFont="1" applyFill="1" applyBorder="1" applyAlignment="1" applyProtection="1">
      <alignment horizontal="right"/>
      <protection/>
    </xf>
    <xf numFmtId="0" fontId="5" fillId="33" borderId="26" xfId="42" applyNumberFormat="1" applyFont="1" applyFill="1" applyBorder="1" applyAlignment="1" applyProtection="1">
      <alignment horizontal="right" vertical="center" wrapText="1"/>
      <protection/>
    </xf>
    <xf numFmtId="0" fontId="3" fillId="32" borderId="0" xfId="70" applyFont="1" applyFill="1" applyBorder="1" applyAlignment="1" applyProtection="1">
      <alignment vertical="center"/>
      <protection/>
    </xf>
    <xf numFmtId="0" fontId="3" fillId="32" borderId="0" xfId="70" applyFont="1" applyFill="1" applyBorder="1" applyAlignment="1" applyProtection="1">
      <alignment vertical="center"/>
      <protection locked="0"/>
    </xf>
    <xf numFmtId="0" fontId="3" fillId="33" borderId="0" xfId="70" applyFont="1" applyFill="1" applyBorder="1" applyAlignment="1" applyProtection="1">
      <alignment vertical="center"/>
      <protection/>
    </xf>
    <xf numFmtId="0" fontId="3" fillId="33" borderId="0" xfId="70" applyFont="1" applyFill="1" applyBorder="1" applyAlignment="1" applyProtection="1">
      <alignment vertical="center"/>
      <protection locked="0"/>
    </xf>
    <xf numFmtId="49" fontId="3" fillId="32" borderId="21" xfId="70" applyNumberFormat="1" applyFont="1" applyFill="1" applyBorder="1" applyAlignment="1" applyProtection="1" quotePrefix="1">
      <alignment horizontal="left" vertical="center"/>
      <protection/>
    </xf>
    <xf numFmtId="49" fontId="3" fillId="32" borderId="10" xfId="70" applyNumberFormat="1" applyFont="1" applyFill="1" applyBorder="1" applyAlignment="1" applyProtection="1" quotePrefix="1">
      <alignment horizontal="left" vertical="center"/>
      <protection/>
    </xf>
    <xf numFmtId="169" fontId="3" fillId="32" borderId="10" xfId="46" applyNumberFormat="1" applyFont="1" applyFill="1" applyBorder="1" applyAlignment="1" applyProtection="1">
      <alignment vertical="center"/>
      <protection locked="0"/>
    </xf>
    <xf numFmtId="49" fontId="3" fillId="32" borderId="21" xfId="70" applyNumberFormat="1" applyFont="1" applyFill="1" applyBorder="1" applyAlignment="1" applyProtection="1">
      <alignment horizontal="left" vertical="center"/>
      <protection/>
    </xf>
    <xf numFmtId="49" fontId="3" fillId="32" borderId="10" xfId="70" applyNumberFormat="1" applyFont="1" applyFill="1" applyBorder="1" applyAlignment="1" applyProtection="1">
      <alignment horizontal="left" vertical="center"/>
      <protection/>
    </xf>
    <xf numFmtId="49" fontId="3" fillId="32" borderId="21" xfId="70" applyNumberFormat="1" applyFont="1" applyFill="1" applyBorder="1" applyAlignment="1" applyProtection="1" quotePrefix="1">
      <alignment vertical="center"/>
      <protection/>
    </xf>
    <xf numFmtId="49" fontId="3" fillId="32" borderId="10" xfId="70" applyNumberFormat="1" applyFont="1" applyFill="1" applyBorder="1" applyAlignment="1" applyProtection="1" quotePrefix="1">
      <alignment vertical="center"/>
      <protection/>
    </xf>
    <xf numFmtId="49" fontId="3" fillId="32" borderId="21" xfId="70" applyNumberFormat="1" applyFont="1" applyFill="1" applyBorder="1" applyAlignment="1" applyProtection="1">
      <alignment vertical="center" wrapText="1"/>
      <protection/>
    </xf>
    <xf numFmtId="49" fontId="3" fillId="32" borderId="21" xfId="70" applyNumberFormat="1" applyFont="1" applyFill="1" applyBorder="1" applyAlignment="1" applyProtection="1">
      <alignment vertical="center"/>
      <protection/>
    </xf>
    <xf numFmtId="49" fontId="3" fillId="32" borderId="10" xfId="70" applyNumberFormat="1" applyFont="1" applyFill="1" applyBorder="1" applyAlignment="1" applyProtection="1">
      <alignment vertical="center"/>
      <protection/>
    </xf>
    <xf numFmtId="49" fontId="3" fillId="32" borderId="10" xfId="70" applyNumberFormat="1" applyFont="1" applyFill="1" applyBorder="1" applyAlignment="1" applyProtection="1">
      <alignment horizontal="center" vertical="center" wrapText="1"/>
      <protection/>
    </xf>
    <xf numFmtId="49" fontId="3" fillId="32" borderId="10" xfId="70" applyNumberFormat="1" applyFont="1" applyFill="1" applyBorder="1" applyAlignment="1" applyProtection="1">
      <alignment vertical="center" wrapText="1"/>
      <protection/>
    </xf>
    <xf numFmtId="49" fontId="5" fillId="0" borderId="0" xfId="70" applyNumberFormat="1" applyFont="1" applyBorder="1" applyAlignment="1" applyProtection="1">
      <alignment vertical="center"/>
      <protection/>
    </xf>
    <xf numFmtId="169" fontId="3" fillId="0" borderId="0" xfId="46" applyNumberFormat="1" applyFont="1" applyBorder="1" applyAlignment="1" applyProtection="1">
      <alignment vertical="center"/>
      <protection/>
    </xf>
    <xf numFmtId="169" fontId="5" fillId="0" borderId="0" xfId="70" applyNumberFormat="1" applyFont="1" applyBorder="1" applyAlignment="1" applyProtection="1">
      <alignment horizontal="center" vertical="center"/>
      <protection/>
    </xf>
    <xf numFmtId="0" fontId="3" fillId="0" borderId="0" xfId="72" applyFont="1" applyBorder="1" applyAlignment="1" applyProtection="1">
      <alignment vertical="center"/>
      <protection locked="0"/>
    </xf>
    <xf numFmtId="0" fontId="3" fillId="0" borderId="0" xfId="70" applyFont="1" applyBorder="1" applyAlignment="1" applyProtection="1">
      <alignment vertical="center"/>
      <protection locked="0"/>
    </xf>
    <xf numFmtId="0" fontId="3" fillId="0" borderId="0" xfId="70" applyFont="1" applyBorder="1" applyAlignment="1" applyProtection="1">
      <alignment vertical="center"/>
      <protection/>
    </xf>
    <xf numFmtId="174" fontId="5" fillId="0" borderId="0" xfId="42" applyNumberFormat="1" applyFont="1" applyAlignment="1">
      <alignment horizontal="center" vertical="center" wrapText="1"/>
    </xf>
    <xf numFmtId="169" fontId="3" fillId="0" borderId="0" xfId="70" applyNumberFormat="1" applyFont="1" applyBorder="1" applyProtection="1">
      <alignment/>
      <protection locked="0"/>
    </xf>
    <xf numFmtId="176" fontId="3" fillId="32" borderId="0" xfId="67" applyNumberFormat="1" applyFont="1" applyFill="1" applyProtection="1">
      <alignment/>
      <protection locked="0"/>
    </xf>
    <xf numFmtId="0" fontId="8" fillId="32" borderId="0" xfId="67" applyFont="1" applyFill="1" applyProtection="1">
      <alignment/>
      <protection locked="0"/>
    </xf>
    <xf numFmtId="174" fontId="17" fillId="0" borderId="0" xfId="42" applyNumberFormat="1" applyFont="1" applyBorder="1" applyAlignment="1">
      <alignment horizontal="center" vertical="center"/>
    </xf>
    <xf numFmtId="174" fontId="3" fillId="32" borderId="10" xfId="42" applyNumberFormat="1" applyFont="1" applyFill="1" applyBorder="1" applyAlignment="1" applyProtection="1">
      <alignment vertical="center"/>
      <protection/>
    </xf>
    <xf numFmtId="0" fontId="5" fillId="33" borderId="24" xfId="42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Alignment="1">
      <alignment/>
    </xf>
    <xf numFmtId="0" fontId="3" fillId="0" borderId="12" xfId="70" applyFont="1" applyFill="1" applyBorder="1" applyProtection="1">
      <alignment/>
      <protection/>
    </xf>
    <xf numFmtId="0" fontId="3" fillId="0" borderId="0" xfId="70" applyFont="1" applyFill="1" applyBorder="1" applyProtection="1" quotePrefix="1">
      <alignment/>
      <protection/>
    </xf>
    <xf numFmtId="0" fontId="3" fillId="0" borderId="10" xfId="70" applyFont="1" applyFill="1" applyBorder="1" applyAlignment="1" applyProtection="1">
      <alignment horizontal="center"/>
      <protection/>
    </xf>
    <xf numFmtId="0" fontId="5" fillId="0" borderId="10" xfId="70" applyFont="1" applyFill="1" applyBorder="1" applyAlignment="1" applyProtection="1">
      <alignment horizontal="center"/>
      <protection/>
    </xf>
    <xf numFmtId="176" fontId="3" fillId="0" borderId="10" xfId="70" applyNumberFormat="1" applyFont="1" applyFill="1" applyBorder="1" applyProtection="1">
      <alignment/>
      <protection/>
    </xf>
    <xf numFmtId="176" fontId="3" fillId="0" borderId="0" xfId="70" applyNumberFormat="1" applyFont="1" applyFill="1" applyBorder="1" applyProtection="1">
      <alignment/>
      <protection locked="0"/>
    </xf>
    <xf numFmtId="0" fontId="16" fillId="0" borderId="0" xfId="70" applyFont="1" applyFill="1" applyBorder="1" applyAlignment="1" applyProtection="1">
      <alignment horizontal="right"/>
      <protection/>
    </xf>
    <xf numFmtId="49" fontId="3" fillId="32" borderId="21" xfId="70" applyNumberFormat="1" applyFont="1" applyFill="1" applyBorder="1" applyAlignment="1" applyProtection="1" quotePrefix="1">
      <alignment horizontal="left" vertical="center" wrapText="1"/>
      <protection/>
    </xf>
    <xf numFmtId="49" fontId="71" fillId="32" borderId="21" xfId="70" applyNumberFormat="1" applyFont="1" applyFill="1" applyBorder="1" applyAlignment="1" applyProtection="1" quotePrefix="1">
      <alignment horizontal="left" vertical="center"/>
      <protection/>
    </xf>
    <xf numFmtId="49" fontId="71" fillId="32" borderId="10" xfId="70" applyNumberFormat="1" applyFont="1" applyFill="1" applyBorder="1" applyAlignment="1" applyProtection="1">
      <alignment horizontal="center" vertical="center"/>
      <protection/>
    </xf>
    <xf numFmtId="49" fontId="71" fillId="32" borderId="10" xfId="70" applyNumberFormat="1" applyFont="1" applyFill="1" applyBorder="1" applyAlignment="1" applyProtection="1" quotePrefix="1">
      <alignment horizontal="left" vertical="center"/>
      <protection/>
    </xf>
    <xf numFmtId="169" fontId="71" fillId="32" borderId="10" xfId="46" applyNumberFormat="1" applyFont="1" applyFill="1" applyBorder="1" applyAlignment="1" applyProtection="1">
      <alignment vertical="center"/>
      <protection locked="0"/>
    </xf>
    <xf numFmtId="0" fontId="71" fillId="32" borderId="0" xfId="70" applyFont="1" applyFill="1" applyBorder="1" applyAlignment="1" applyProtection="1">
      <alignment vertical="center"/>
      <protection/>
    </xf>
    <xf numFmtId="0" fontId="71" fillId="32" borderId="0" xfId="70" applyFont="1" applyFill="1" applyBorder="1" applyAlignment="1" applyProtection="1">
      <alignment vertical="center"/>
      <protection locked="0"/>
    </xf>
    <xf numFmtId="49" fontId="71" fillId="32" borderId="21" xfId="70" applyNumberFormat="1" applyFont="1" applyFill="1" applyBorder="1" applyAlignment="1" applyProtection="1">
      <alignment vertical="center"/>
      <protection/>
    </xf>
    <xf numFmtId="49" fontId="71" fillId="32" borderId="10" xfId="7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30" xfId="0" applyFont="1" applyBorder="1" applyAlignment="1">
      <alignment/>
    </xf>
    <xf numFmtId="174" fontId="20" fillId="0" borderId="0" xfId="42" applyNumberFormat="1" applyFont="1" applyAlignment="1">
      <alignment/>
    </xf>
    <xf numFmtId="0" fontId="20" fillId="0" borderId="22" xfId="0" applyFont="1" applyBorder="1" applyAlignment="1">
      <alignment/>
    </xf>
    <xf numFmtId="174" fontId="20" fillId="0" borderId="22" xfId="42" applyNumberFormat="1" applyFont="1" applyBorder="1" applyAlignment="1">
      <alignment horizontal="center"/>
    </xf>
    <xf numFmtId="0" fontId="20" fillId="0" borderId="33" xfId="0" applyFont="1" applyBorder="1" applyAlignment="1">
      <alignment/>
    </xf>
    <xf numFmtId="174" fontId="20" fillId="0" borderId="22" xfId="42" applyNumberFormat="1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 wrapText="1"/>
    </xf>
    <xf numFmtId="174" fontId="20" fillId="0" borderId="14" xfId="42" applyNumberFormat="1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29" xfId="0" applyFont="1" applyBorder="1" applyAlignment="1">
      <alignment/>
    </xf>
    <xf numFmtId="174" fontId="20" fillId="0" borderId="35" xfId="42" applyNumberFormat="1" applyFont="1" applyBorder="1" applyAlignment="1">
      <alignment/>
    </xf>
    <xf numFmtId="0" fontId="20" fillId="0" borderId="32" xfId="0" applyFont="1" applyBorder="1" applyAlignment="1">
      <alignment/>
    </xf>
    <xf numFmtId="0" fontId="19" fillId="0" borderId="32" xfId="0" applyFont="1" applyBorder="1" applyAlignment="1">
      <alignment/>
    </xf>
    <xf numFmtId="0" fontId="20" fillId="0" borderId="36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6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32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20" fillId="0" borderId="3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174" fontId="20" fillId="0" borderId="26" xfId="42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37" xfId="0" applyFont="1" applyBorder="1" applyAlignment="1">
      <alignment/>
    </xf>
    <xf numFmtId="0" fontId="22" fillId="0" borderId="37" xfId="0" applyFont="1" applyBorder="1" applyAlignment="1">
      <alignment/>
    </xf>
    <xf numFmtId="174" fontId="20" fillId="0" borderId="31" xfId="42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22" xfId="0" applyFont="1" applyBorder="1" applyAlignment="1">
      <alignment horizontal="center" wrapText="1"/>
    </xf>
    <xf numFmtId="0" fontId="20" fillId="0" borderId="0" xfId="0" applyFont="1" applyAlignment="1">
      <alignment horizontal="left"/>
    </xf>
    <xf numFmtId="0" fontId="20" fillId="0" borderId="30" xfId="0" applyFont="1" applyBorder="1" applyAlignment="1">
      <alignment horizontal="left"/>
    </xf>
    <xf numFmtId="0" fontId="20" fillId="0" borderId="36" xfId="0" applyFont="1" applyBorder="1" applyAlignment="1">
      <alignment horizontal="center" vertical="center"/>
    </xf>
    <xf numFmtId="0" fontId="18" fillId="0" borderId="30" xfId="0" applyFont="1" applyBorder="1" applyAlignment="1">
      <alignment/>
    </xf>
    <xf numFmtId="0" fontId="18" fillId="0" borderId="22" xfId="0" applyFont="1" applyBorder="1" applyAlignment="1">
      <alignment/>
    </xf>
    <xf numFmtId="0" fontId="23" fillId="0" borderId="38" xfId="0" applyFont="1" applyBorder="1" applyAlignment="1">
      <alignment horizontal="left"/>
    </xf>
    <xf numFmtId="0" fontId="20" fillId="34" borderId="22" xfId="0" applyFont="1" applyFill="1" applyBorder="1" applyAlignment="1">
      <alignment/>
    </xf>
    <xf numFmtId="174" fontId="20" fillId="34" borderId="22" xfId="42" applyNumberFormat="1" applyFont="1" applyFill="1" applyBorder="1" applyAlignment="1">
      <alignment/>
    </xf>
    <xf numFmtId="0" fontId="20" fillId="0" borderId="32" xfId="0" applyFont="1" applyBorder="1" applyAlignment="1">
      <alignment horizontal="left"/>
    </xf>
    <xf numFmtId="0" fontId="21" fillId="0" borderId="30" xfId="0" applyFont="1" applyBorder="1" applyAlignment="1">
      <alignment/>
    </xf>
    <xf numFmtId="0" fontId="18" fillId="0" borderId="0" xfId="0" applyFont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20" fillId="0" borderId="39" xfId="0" applyFont="1" applyBorder="1" applyAlignment="1">
      <alignment horizontal="center"/>
    </xf>
    <xf numFmtId="174" fontId="20" fillId="0" borderId="39" xfId="42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22" xfId="0" applyFont="1" applyBorder="1" applyAlignment="1">
      <alignment horizontal="center"/>
    </xf>
    <xf numFmtId="176" fontId="3" fillId="0" borderId="28" xfId="70" applyNumberFormat="1" applyFont="1" applyFill="1" applyBorder="1" applyProtection="1">
      <alignment/>
      <protection locked="0"/>
    </xf>
    <xf numFmtId="174" fontId="20" fillId="0" borderId="36" xfId="42" applyNumberFormat="1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174" fontId="20" fillId="0" borderId="43" xfId="42" applyNumberFormat="1" applyFont="1" applyBorder="1" applyAlignment="1">
      <alignment/>
    </xf>
    <xf numFmtId="0" fontId="18" fillId="0" borderId="41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18" fillId="0" borderId="45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47" xfId="0" applyFont="1" applyBorder="1" applyAlignment="1">
      <alignment/>
    </xf>
    <xf numFmtId="174" fontId="20" fillId="0" borderId="47" xfId="42" applyNumberFormat="1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/>
    </xf>
    <xf numFmtId="174" fontId="20" fillId="0" borderId="50" xfId="42" applyNumberFormat="1" applyFont="1" applyBorder="1" applyAlignment="1">
      <alignment/>
    </xf>
    <xf numFmtId="0" fontId="20" fillId="0" borderId="51" xfId="0" applyFont="1" applyBorder="1" applyAlignment="1">
      <alignment/>
    </xf>
    <xf numFmtId="174" fontId="20" fillId="0" borderId="51" xfId="42" applyNumberFormat="1" applyFont="1" applyBorder="1" applyAlignment="1">
      <alignment/>
    </xf>
    <xf numFmtId="0" fontId="18" fillId="0" borderId="49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53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0" xfId="0" applyFont="1" applyAlignment="1">
      <alignment/>
    </xf>
    <xf numFmtId="174" fontId="20" fillId="0" borderId="37" xfId="42" applyNumberFormat="1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174" fontId="20" fillId="0" borderId="55" xfId="42" applyNumberFormat="1" applyFont="1" applyBorder="1" applyAlignment="1">
      <alignment/>
    </xf>
    <xf numFmtId="0" fontId="20" fillId="0" borderId="26" xfId="0" applyFont="1" applyBorder="1" applyAlignment="1">
      <alignment/>
    </xf>
    <xf numFmtId="174" fontId="20" fillId="0" borderId="26" xfId="42" applyNumberFormat="1" applyFont="1" applyBorder="1" applyAlignment="1">
      <alignment/>
    </xf>
    <xf numFmtId="174" fontId="20" fillId="0" borderId="40" xfId="42" applyNumberFormat="1" applyFont="1" applyBorder="1" applyAlignment="1">
      <alignment/>
    </xf>
    <xf numFmtId="174" fontId="20" fillId="0" borderId="41" xfId="42" applyNumberFormat="1" applyFont="1" applyBorder="1" applyAlignment="1">
      <alignment/>
    </xf>
    <xf numFmtId="174" fontId="20" fillId="0" borderId="42" xfId="42" applyNumberFormat="1" applyFont="1" applyBorder="1" applyAlignment="1">
      <alignment/>
    </xf>
    <xf numFmtId="0" fontId="18" fillId="0" borderId="34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3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38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22" xfId="0" applyFont="1" applyBorder="1" applyAlignment="1">
      <alignment/>
    </xf>
    <xf numFmtId="174" fontId="22" fillId="0" borderId="22" xfId="42" applyNumberFormat="1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0" xfId="0" applyFont="1" applyBorder="1" applyAlignment="1">
      <alignment/>
    </xf>
    <xf numFmtId="174" fontId="22" fillId="0" borderId="31" xfId="42" applyNumberFormat="1" applyFont="1" applyBorder="1" applyAlignment="1">
      <alignment/>
    </xf>
    <xf numFmtId="174" fontId="22" fillId="0" borderId="14" xfId="42" applyNumberFormat="1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29" xfId="0" applyFont="1" applyBorder="1" applyAlignment="1">
      <alignment/>
    </xf>
    <xf numFmtId="174" fontId="22" fillId="0" borderId="35" xfId="42" applyNumberFormat="1" applyFont="1" applyBorder="1" applyAlignment="1">
      <alignment/>
    </xf>
    <xf numFmtId="0" fontId="22" fillId="0" borderId="36" xfId="0" applyFont="1" applyBorder="1" applyAlignment="1">
      <alignment horizontal="center" wrapText="1"/>
    </xf>
    <xf numFmtId="0" fontId="20" fillId="34" borderId="36" xfId="0" applyFont="1" applyFill="1" applyBorder="1" applyAlignment="1">
      <alignment/>
    </xf>
    <xf numFmtId="0" fontId="20" fillId="0" borderId="3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20" fillId="34" borderId="38" xfId="0" applyFont="1" applyFill="1" applyBorder="1" applyAlignment="1">
      <alignment/>
    </xf>
    <xf numFmtId="0" fontId="20" fillId="34" borderId="37" xfId="0" applyFont="1" applyFill="1" applyBorder="1" applyAlignment="1">
      <alignment/>
    </xf>
    <xf numFmtId="0" fontId="20" fillId="0" borderId="56" xfId="0" applyFont="1" applyBorder="1" applyAlignment="1">
      <alignment/>
    </xf>
    <xf numFmtId="0" fontId="20" fillId="0" borderId="57" xfId="0" applyFont="1" applyBorder="1" applyAlignment="1">
      <alignment/>
    </xf>
    <xf numFmtId="174" fontId="20" fillId="0" borderId="54" xfId="42" applyNumberFormat="1" applyFont="1" applyBorder="1" applyAlignment="1">
      <alignment/>
    </xf>
    <xf numFmtId="174" fontId="20" fillId="0" borderId="46" xfId="42" applyNumberFormat="1" applyFont="1" applyBorder="1" applyAlignment="1">
      <alignment/>
    </xf>
    <xf numFmtId="174" fontId="20" fillId="35" borderId="43" xfId="42" applyNumberFormat="1" applyFont="1" applyFill="1" applyBorder="1" applyAlignment="1">
      <alignment/>
    </xf>
    <xf numFmtId="0" fontId="18" fillId="0" borderId="33" xfId="0" applyFont="1" applyBorder="1" applyAlignment="1">
      <alignment/>
    </xf>
    <xf numFmtId="174" fontId="18" fillId="34" borderId="36" xfId="0" applyNumberFormat="1" applyFont="1" applyFill="1" applyBorder="1" applyAlignment="1">
      <alignment/>
    </xf>
    <xf numFmtId="176" fontId="0" fillId="3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3" fillId="32" borderId="0" xfId="71" applyNumberFormat="1" applyFont="1" applyFill="1" applyBorder="1" applyAlignment="1" applyProtection="1" quotePrefix="1">
      <alignment horizontal="left"/>
      <protection/>
    </xf>
    <xf numFmtId="0" fontId="3" fillId="32" borderId="0" xfId="70" applyFont="1" applyFill="1" applyBorder="1" applyAlignment="1" applyProtection="1" quotePrefix="1">
      <alignment horizontal="left" vertical="center"/>
      <protection/>
    </xf>
    <xf numFmtId="0" fontId="20" fillId="0" borderId="58" xfId="0" applyFont="1" applyBorder="1" applyAlignment="1">
      <alignment/>
    </xf>
    <xf numFmtId="0" fontId="20" fillId="0" borderId="59" xfId="0" applyFont="1" applyBorder="1" applyAlignment="1">
      <alignment/>
    </xf>
    <xf numFmtId="174" fontId="20" fillId="0" borderId="52" xfId="42" applyNumberFormat="1" applyFont="1" applyBorder="1" applyAlignment="1">
      <alignment/>
    </xf>
    <xf numFmtId="0" fontId="20" fillId="0" borderId="22" xfId="0" applyFont="1" applyBorder="1" applyAlignment="1">
      <alignment horizontal="center" vertical="center"/>
    </xf>
    <xf numFmtId="174" fontId="18" fillId="34" borderId="35" xfId="0" applyNumberFormat="1" applyFont="1" applyFill="1" applyBorder="1" applyAlignment="1">
      <alignment/>
    </xf>
    <xf numFmtId="0" fontId="18" fillId="34" borderId="26" xfId="0" applyFont="1" applyFill="1" applyBorder="1" applyAlignment="1">
      <alignment/>
    </xf>
    <xf numFmtId="174" fontId="18" fillId="34" borderId="46" xfId="0" applyNumberFormat="1" applyFont="1" applyFill="1" applyBorder="1" applyAlignment="1">
      <alignment/>
    </xf>
    <xf numFmtId="174" fontId="18" fillId="34" borderId="22" xfId="42" applyNumberFormat="1" applyFont="1" applyFill="1" applyBorder="1" applyAlignment="1">
      <alignment/>
    </xf>
    <xf numFmtId="171" fontId="18" fillId="34" borderId="22" xfId="42" applyFont="1" applyFill="1" applyBorder="1" applyAlignment="1">
      <alignment/>
    </xf>
    <xf numFmtId="174" fontId="18" fillId="34" borderId="22" xfId="0" applyNumberFormat="1" applyFont="1" applyFill="1" applyBorder="1" applyAlignment="1">
      <alignment/>
    </xf>
    <xf numFmtId="0" fontId="18" fillId="34" borderId="22" xfId="0" applyFont="1" applyFill="1" applyBorder="1" applyAlignment="1">
      <alignment/>
    </xf>
    <xf numFmtId="0" fontId="20" fillId="0" borderId="43" xfId="0" applyFont="1" applyBorder="1" applyAlignment="1">
      <alignment horizontal="center"/>
    </xf>
    <xf numFmtId="174" fontId="20" fillId="0" borderId="43" xfId="42" applyNumberFormat="1" applyFont="1" applyBorder="1" applyAlignment="1">
      <alignment horizontal="center"/>
    </xf>
    <xf numFmtId="0" fontId="20" fillId="0" borderId="59" xfId="0" applyFont="1" applyBorder="1" applyAlignment="1">
      <alignment horizontal="left" indent="1"/>
    </xf>
    <xf numFmtId="0" fontId="20" fillId="0" borderId="41" xfId="0" applyFont="1" applyBorder="1" applyAlignment="1">
      <alignment horizontal="left" indent="1"/>
    </xf>
    <xf numFmtId="0" fontId="20" fillId="0" borderId="41" xfId="0" applyFont="1" applyBorder="1" applyAlignment="1">
      <alignment horizontal="left"/>
    </xf>
    <xf numFmtId="0" fontId="20" fillId="0" borderId="45" xfId="0" applyFont="1" applyBorder="1" applyAlignment="1">
      <alignment horizontal="left"/>
    </xf>
    <xf numFmtId="170" fontId="20" fillId="0" borderId="59" xfId="47" applyFont="1" applyBorder="1" applyAlignment="1">
      <alignment horizontal="left"/>
    </xf>
    <xf numFmtId="170" fontId="20" fillId="0" borderId="59" xfId="47" applyFont="1" applyBorder="1" applyAlignment="1">
      <alignment/>
    </xf>
    <xf numFmtId="170" fontId="20" fillId="0" borderId="0" xfId="47" applyFont="1" applyAlignment="1">
      <alignment/>
    </xf>
    <xf numFmtId="0" fontId="20" fillId="0" borderId="54" xfId="0" applyFont="1" applyBorder="1" applyAlignment="1">
      <alignment horizontal="center"/>
    </xf>
    <xf numFmtId="174" fontId="20" fillId="0" borderId="55" xfId="42" applyNumberFormat="1" applyFont="1" applyBorder="1" applyAlignment="1">
      <alignment horizontal="center"/>
    </xf>
    <xf numFmtId="0" fontId="20" fillId="0" borderId="36" xfId="0" applyFont="1" applyFill="1" applyBorder="1" applyAlignment="1">
      <alignment/>
    </xf>
    <xf numFmtId="174" fontId="18" fillId="0" borderId="36" xfId="42" applyNumberFormat="1" applyFont="1" applyFill="1" applyBorder="1" applyAlignment="1">
      <alignment/>
    </xf>
    <xf numFmtId="174" fontId="20" fillId="0" borderId="36" xfId="42" applyNumberFormat="1" applyFont="1" applyFill="1" applyBorder="1" applyAlignment="1">
      <alignment/>
    </xf>
    <xf numFmtId="174" fontId="18" fillId="0" borderId="36" xfId="0" applyNumberFormat="1" applyFont="1" applyFill="1" applyBorder="1" applyAlignment="1">
      <alignment/>
    </xf>
    <xf numFmtId="0" fontId="20" fillId="0" borderId="37" xfId="0" applyFont="1" applyFill="1" applyBorder="1" applyAlignment="1">
      <alignment/>
    </xf>
    <xf numFmtId="0" fontId="20" fillId="0" borderId="55" xfId="0" applyFont="1" applyBorder="1" applyAlignment="1">
      <alignment horizontal="center"/>
    </xf>
    <xf numFmtId="0" fontId="20" fillId="0" borderId="55" xfId="0" applyFont="1" applyBorder="1" applyAlignment="1">
      <alignment horizontal="center" wrapText="1"/>
    </xf>
    <xf numFmtId="0" fontId="20" fillId="0" borderId="39" xfId="0" applyFont="1" applyBorder="1" applyAlignment="1">
      <alignment/>
    </xf>
    <xf numFmtId="174" fontId="20" fillId="0" borderId="39" xfId="42" applyNumberFormat="1" applyFont="1" applyBorder="1" applyAlignment="1">
      <alignment/>
    </xf>
    <xf numFmtId="0" fontId="20" fillId="0" borderId="10" xfId="0" applyFont="1" applyBorder="1" applyAlignment="1">
      <alignment/>
    </xf>
    <xf numFmtId="174" fontId="20" fillId="0" borderId="10" xfId="42" applyNumberFormat="1" applyFont="1" applyBorder="1" applyAlignment="1">
      <alignment/>
    </xf>
    <xf numFmtId="0" fontId="22" fillId="0" borderId="36" xfId="0" applyFont="1" applyBorder="1" applyAlignment="1">
      <alignment horizontal="center"/>
    </xf>
    <xf numFmtId="0" fontId="22" fillId="34" borderId="22" xfId="0" applyFont="1" applyFill="1" applyBorder="1" applyAlignment="1">
      <alignment/>
    </xf>
    <xf numFmtId="174" fontId="22" fillId="34" borderId="22" xfId="42" applyNumberFormat="1" applyFont="1" applyFill="1" applyBorder="1" applyAlignment="1">
      <alignment/>
    </xf>
    <xf numFmtId="0" fontId="22" fillId="0" borderId="33" xfId="0" applyFont="1" applyBorder="1" applyAlignment="1">
      <alignment horizontal="left"/>
    </xf>
    <xf numFmtId="0" fontId="25" fillId="0" borderId="22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25" fillId="0" borderId="22" xfId="0" applyFont="1" applyBorder="1" applyAlignment="1">
      <alignment/>
    </xf>
    <xf numFmtId="0" fontId="20" fillId="0" borderId="38" xfId="0" applyFont="1" applyBorder="1" applyAlignment="1">
      <alignment/>
    </xf>
    <xf numFmtId="174" fontId="20" fillId="0" borderId="38" xfId="42" applyNumberFormat="1" applyFont="1" applyBorder="1" applyAlignment="1">
      <alignment/>
    </xf>
    <xf numFmtId="0" fontId="20" fillId="0" borderId="37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6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40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19" fillId="0" borderId="33" xfId="0" applyFont="1" applyBorder="1" applyAlignment="1">
      <alignment/>
    </xf>
    <xf numFmtId="0" fontId="1" fillId="0" borderId="38" xfId="0" applyFont="1" applyBorder="1" applyAlignment="1">
      <alignment/>
    </xf>
    <xf numFmtId="174" fontId="22" fillId="0" borderId="38" xfId="42" applyNumberFormat="1" applyFont="1" applyBorder="1" applyAlignment="1">
      <alignment/>
    </xf>
    <xf numFmtId="0" fontId="21" fillId="0" borderId="33" xfId="0" applyFont="1" applyBorder="1" applyAlignment="1">
      <alignment horizontal="left"/>
    </xf>
    <xf numFmtId="0" fontId="19" fillId="0" borderId="34" xfId="0" applyFont="1" applyBorder="1" applyAlignment="1">
      <alignment/>
    </xf>
    <xf numFmtId="0" fontId="22" fillId="0" borderId="33" xfId="0" applyFont="1" applyBorder="1" applyAlignment="1">
      <alignment horizontal="left" indent="1"/>
    </xf>
    <xf numFmtId="0" fontId="28" fillId="0" borderId="33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24" fillId="0" borderId="33" xfId="0" applyFont="1" applyBorder="1" applyAlignment="1">
      <alignment/>
    </xf>
    <xf numFmtId="0" fontId="18" fillId="0" borderId="32" xfId="0" applyFont="1" applyBorder="1" applyAlignment="1">
      <alignment/>
    </xf>
    <xf numFmtId="0" fontId="20" fillId="0" borderId="58" xfId="0" applyFont="1" applyBorder="1" applyAlignment="1">
      <alignment horizontal="left" indent="1"/>
    </xf>
    <xf numFmtId="0" fontId="20" fillId="0" borderId="40" xfId="0" applyFont="1" applyBorder="1" applyAlignment="1">
      <alignment horizontal="left" indent="1"/>
    </xf>
    <xf numFmtId="0" fontId="20" fillId="0" borderId="34" xfId="0" applyFont="1" applyBorder="1" applyAlignment="1">
      <alignment horizontal="left"/>
    </xf>
    <xf numFmtId="170" fontId="20" fillId="0" borderId="58" xfId="47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48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/>
    </xf>
    <xf numFmtId="174" fontId="23" fillId="0" borderId="0" xfId="42" applyNumberFormat="1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8" fillId="0" borderId="44" xfId="0" applyFont="1" applyBorder="1" applyAlignment="1">
      <alignment/>
    </xf>
    <xf numFmtId="0" fontId="20" fillId="0" borderId="40" xfId="0" applyFont="1" applyBorder="1" applyAlignment="1" applyProtection="1">
      <alignment vertical="center"/>
      <protection locked="0"/>
    </xf>
    <xf numFmtId="0" fontId="20" fillId="0" borderId="41" xfId="0" applyFont="1" applyBorder="1" applyAlignment="1" applyProtection="1">
      <alignment vertical="center"/>
      <protection locked="0"/>
    </xf>
    <xf numFmtId="174" fontId="18" fillId="34" borderId="47" xfId="42" applyNumberFormat="1" applyFont="1" applyFill="1" applyBorder="1" applyAlignment="1">
      <alignment/>
    </xf>
    <xf numFmtId="174" fontId="20" fillId="0" borderId="37" xfId="42" applyNumberFormat="1" applyFont="1" applyFill="1" applyBorder="1" applyAlignment="1">
      <alignment/>
    </xf>
    <xf numFmtId="0" fontId="18" fillId="0" borderId="48" xfId="0" applyFont="1" applyBorder="1" applyAlignment="1">
      <alignment/>
    </xf>
    <xf numFmtId="0" fontId="18" fillId="0" borderId="53" xfId="0" applyFont="1" applyBorder="1" applyAlignment="1">
      <alignment/>
    </xf>
    <xf numFmtId="174" fontId="18" fillId="0" borderId="37" xfId="42" applyNumberFormat="1" applyFont="1" applyFill="1" applyBorder="1" applyAlignment="1">
      <alignment/>
    </xf>
    <xf numFmtId="174" fontId="20" fillId="0" borderId="52" xfId="42" applyNumberFormat="1" applyFont="1" applyBorder="1" applyAlignment="1">
      <alignment horizontal="center" vertical="center"/>
    </xf>
    <xf numFmtId="174" fontId="20" fillId="0" borderId="43" xfId="0" applyNumberFormat="1" applyFont="1" applyBorder="1" applyAlignment="1">
      <alignment/>
    </xf>
    <xf numFmtId="174" fontId="20" fillId="0" borderId="50" xfId="0" applyNumberFormat="1" applyFont="1" applyBorder="1" applyAlignment="1">
      <alignment/>
    </xf>
    <xf numFmtId="0" fontId="18" fillId="0" borderId="35" xfId="0" applyFont="1" applyBorder="1" applyAlignment="1">
      <alignment/>
    </xf>
    <xf numFmtId="174" fontId="18" fillId="34" borderId="22" xfId="42" applyNumberFormat="1" applyFont="1" applyFill="1" applyBorder="1" applyAlignment="1">
      <alignment horizontal="center"/>
    </xf>
    <xf numFmtId="0" fontId="29" fillId="0" borderId="22" xfId="0" applyFont="1" applyBorder="1" applyAlignment="1">
      <alignment wrapText="1"/>
    </xf>
    <xf numFmtId="0" fontId="29" fillId="0" borderId="22" xfId="0" applyFont="1" applyBorder="1" applyAlignment="1">
      <alignment vertical="center" wrapText="1"/>
    </xf>
    <xf numFmtId="176" fontId="3" fillId="0" borderId="28" xfId="70" applyNumberFormat="1" applyFont="1" applyFill="1" applyBorder="1" applyProtection="1">
      <alignment/>
      <protection/>
    </xf>
    <xf numFmtId="174" fontId="20" fillId="0" borderId="0" xfId="42" applyNumberFormat="1" applyFont="1" applyBorder="1" applyAlignment="1">
      <alignment/>
    </xf>
    <xf numFmtId="174" fontId="20" fillId="0" borderId="43" xfId="42" applyNumberFormat="1" applyFont="1" applyFill="1" applyBorder="1" applyAlignment="1">
      <alignment/>
    </xf>
    <xf numFmtId="174" fontId="20" fillId="0" borderId="50" xfId="42" applyNumberFormat="1" applyFont="1" applyFill="1" applyBorder="1" applyAlignment="1">
      <alignment/>
    </xf>
    <xf numFmtId="0" fontId="23" fillId="0" borderId="37" xfId="0" applyFont="1" applyBorder="1" applyAlignment="1">
      <alignment/>
    </xf>
    <xf numFmtId="174" fontId="23" fillId="0" borderId="38" xfId="42" applyNumberFormat="1" applyFont="1" applyBorder="1" applyAlignment="1">
      <alignment/>
    </xf>
    <xf numFmtId="9" fontId="20" fillId="0" borderId="0" xfId="75" applyFont="1" applyBorder="1" applyAlignment="1">
      <alignment/>
    </xf>
    <xf numFmtId="0" fontId="30" fillId="0" borderId="0" xfId="0" applyFont="1" applyAlignment="1">
      <alignment vertical="center"/>
    </xf>
    <xf numFmtId="171" fontId="20" fillId="0" borderId="50" xfId="42" applyFont="1" applyBorder="1" applyAlignment="1">
      <alignment/>
    </xf>
    <xf numFmtId="171" fontId="20" fillId="0" borderId="42" xfId="42" applyFont="1" applyFill="1" applyBorder="1" applyAlignment="1">
      <alignment/>
    </xf>
    <xf numFmtId="174" fontId="20" fillId="0" borderId="42" xfId="42" applyNumberFormat="1" applyFont="1" applyFill="1" applyBorder="1" applyAlignment="1">
      <alignment/>
    </xf>
    <xf numFmtId="174" fontId="20" fillId="0" borderId="51" xfId="0" applyNumberFormat="1" applyFont="1" applyBorder="1" applyAlignment="1">
      <alignment horizontal="center" vertical="center" wrapText="1"/>
    </xf>
    <xf numFmtId="174" fontId="20" fillId="0" borderId="54" xfId="42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3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2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174" fontId="20" fillId="0" borderId="53" xfId="42" applyNumberFormat="1" applyFont="1" applyBorder="1" applyAlignment="1">
      <alignment/>
    </xf>
    <xf numFmtId="174" fontId="20" fillId="0" borderId="53" xfId="0" applyNumberFormat="1" applyFont="1" applyBorder="1" applyAlignment="1">
      <alignment/>
    </xf>
    <xf numFmtId="174" fontId="20" fillId="0" borderId="43" xfId="0" applyNumberFormat="1" applyFont="1" applyBorder="1" applyAlignment="1">
      <alignment horizontal="center" vertical="center" wrapText="1"/>
    </xf>
    <xf numFmtId="174" fontId="20" fillId="0" borderId="10" xfId="42" applyNumberFormat="1" applyFont="1" applyBorder="1" applyAlignment="1">
      <alignment horizontal="center"/>
    </xf>
    <xf numFmtId="0" fontId="20" fillId="0" borderId="49" xfId="0" applyFont="1" applyBorder="1" applyAlignment="1" applyProtection="1">
      <alignment vertical="center"/>
      <protection locked="0"/>
    </xf>
    <xf numFmtId="174" fontId="20" fillId="0" borderId="55" xfId="42" applyNumberFormat="1" applyFont="1" applyFill="1" applyBorder="1" applyAlignment="1">
      <alignment/>
    </xf>
    <xf numFmtId="174" fontId="20" fillId="0" borderId="51" xfId="42" applyNumberFormat="1" applyFont="1" applyFill="1" applyBorder="1" applyAlignment="1">
      <alignment/>
    </xf>
    <xf numFmtId="174" fontId="20" fillId="35" borderId="42" xfId="42" applyNumberFormat="1" applyFont="1" applyFill="1" applyBorder="1" applyAlignment="1">
      <alignment/>
    </xf>
    <xf numFmtId="174" fontId="20" fillId="0" borderId="0" xfId="0" applyNumberFormat="1" applyFont="1" applyAlignment="1">
      <alignment/>
    </xf>
    <xf numFmtId="174" fontId="72" fillId="35" borderId="0" xfId="0" applyNumberFormat="1" applyFont="1" applyFill="1" applyAlignment="1">
      <alignment/>
    </xf>
    <xf numFmtId="171" fontId="20" fillId="0" borderId="43" xfId="42" applyFont="1" applyBorder="1" applyAlignment="1">
      <alignment/>
    </xf>
    <xf numFmtId="171" fontId="20" fillId="0" borderId="47" xfId="42" applyFont="1" applyBorder="1" applyAlignment="1">
      <alignment/>
    </xf>
    <xf numFmtId="174" fontId="20" fillId="0" borderId="22" xfId="42" applyNumberFormat="1" applyFont="1" applyFill="1" applyBorder="1" applyAlignment="1">
      <alignment/>
    </xf>
    <xf numFmtId="171" fontId="20" fillId="0" borderId="46" xfId="42" applyFont="1" applyBorder="1" applyAlignment="1">
      <alignment/>
    </xf>
    <xf numFmtId="174" fontId="20" fillId="0" borderId="53" xfId="42" applyNumberFormat="1" applyFont="1" applyFill="1" applyBorder="1" applyAlignment="1">
      <alignment/>
    </xf>
    <xf numFmtId="0" fontId="30" fillId="0" borderId="0" xfId="0" applyFont="1" applyAlignment="1">
      <alignment/>
    </xf>
    <xf numFmtId="0" fontId="30" fillId="32" borderId="0" xfId="0" applyFont="1" applyFill="1" applyAlignment="1">
      <alignment/>
    </xf>
    <xf numFmtId="176" fontId="30" fillId="32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71" fontId="3" fillId="0" borderId="0" xfId="42" applyNumberFormat="1" applyFont="1" applyFill="1" applyBorder="1" applyAlignment="1" applyProtection="1">
      <alignment/>
      <protection locked="0"/>
    </xf>
    <xf numFmtId="0" fontId="20" fillId="0" borderId="45" xfId="0" applyFont="1" applyBorder="1" applyAlignment="1" applyProtection="1">
      <alignment vertical="center"/>
      <protection locked="0"/>
    </xf>
    <xf numFmtId="0" fontId="16" fillId="36" borderId="0" xfId="0" applyFont="1" applyFill="1" applyAlignment="1" applyProtection="1">
      <alignment vertical="center"/>
      <protection locked="0"/>
    </xf>
    <xf numFmtId="185" fontId="16" fillId="36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185" fontId="16" fillId="0" borderId="0" xfId="0" applyNumberFormat="1" applyFont="1" applyAlignment="1" applyProtection="1">
      <alignment vertical="center"/>
      <protection locked="0"/>
    </xf>
    <xf numFmtId="185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vertical="center"/>
      <protection locked="0"/>
    </xf>
    <xf numFmtId="185" fontId="31" fillId="0" borderId="0" xfId="0" applyNumberFormat="1" applyFont="1" applyAlignment="1" applyProtection="1">
      <alignment vertical="center"/>
      <protection locked="0"/>
    </xf>
    <xf numFmtId="0" fontId="73" fillId="0" borderId="38" xfId="0" applyFont="1" applyBorder="1" applyAlignment="1">
      <alignment/>
    </xf>
    <xf numFmtId="0" fontId="3" fillId="0" borderId="0" xfId="70" applyFont="1" applyFill="1" applyAlignment="1" applyProtection="1">
      <alignment horizontal="left"/>
      <protection/>
    </xf>
    <xf numFmtId="174" fontId="3" fillId="0" borderId="0" xfId="42" applyNumberFormat="1" applyFont="1" applyAlignment="1">
      <alignment horizontal="left"/>
    </xf>
    <xf numFmtId="174" fontId="17" fillId="0" borderId="0" xfId="42" applyNumberFormat="1" applyFont="1" applyBorder="1" applyAlignment="1">
      <alignment horizontal="center" vertical="center"/>
    </xf>
    <xf numFmtId="0" fontId="13" fillId="0" borderId="0" xfId="70" applyFont="1" applyFill="1" applyBorder="1" applyAlignment="1" applyProtection="1">
      <alignment horizontal="center"/>
      <protection/>
    </xf>
    <xf numFmtId="0" fontId="12" fillId="0" borderId="0" xfId="70" applyFont="1" applyFill="1" applyBorder="1" applyAlignment="1" applyProtection="1">
      <alignment horizontal="center"/>
      <protection/>
    </xf>
    <xf numFmtId="0" fontId="5" fillId="33" borderId="60" xfId="70" applyFont="1" applyFill="1" applyBorder="1" applyAlignment="1" applyProtection="1">
      <alignment horizontal="center" vertical="center"/>
      <protection/>
    </xf>
    <xf numFmtId="0" fontId="5" fillId="33" borderId="61" xfId="70" applyFont="1" applyFill="1" applyBorder="1" applyAlignment="1" applyProtection="1">
      <alignment horizontal="center" vertical="center"/>
      <protection/>
    </xf>
    <xf numFmtId="0" fontId="5" fillId="33" borderId="62" xfId="70" applyFont="1" applyFill="1" applyBorder="1" applyAlignment="1" applyProtection="1">
      <alignment horizontal="center" vertical="center"/>
      <protection/>
    </xf>
    <xf numFmtId="174" fontId="3" fillId="0" borderId="0" xfId="42" applyNumberFormat="1" applyFont="1" applyAlignment="1">
      <alignment horizontal="center"/>
    </xf>
    <xf numFmtId="0" fontId="3" fillId="0" borderId="0" xfId="70" applyFont="1" applyFill="1" applyAlignment="1" applyProtection="1">
      <alignment horizontal="center"/>
      <protection/>
    </xf>
    <xf numFmtId="0" fontId="5" fillId="33" borderId="15" xfId="42" applyNumberFormat="1" applyFont="1" applyFill="1" applyBorder="1" applyAlignment="1" applyProtection="1">
      <alignment horizontal="center" vertical="center"/>
      <protection/>
    </xf>
    <xf numFmtId="0" fontId="5" fillId="33" borderId="16" xfId="42" applyNumberFormat="1" applyFont="1" applyFill="1" applyBorder="1" applyAlignment="1" applyProtection="1">
      <alignment horizontal="center" vertical="center"/>
      <protection/>
    </xf>
    <xf numFmtId="0" fontId="11" fillId="0" borderId="0" xfId="67" applyFont="1" applyBorder="1" applyAlignment="1" applyProtection="1">
      <alignment horizontal="center"/>
      <protection/>
    </xf>
    <xf numFmtId="0" fontId="5" fillId="0" borderId="0" xfId="67" applyFont="1" applyAlignment="1" applyProtection="1">
      <alignment horizontal="center"/>
      <protection/>
    </xf>
    <xf numFmtId="0" fontId="5" fillId="33" borderId="63" xfId="70" applyFont="1" applyFill="1" applyBorder="1" applyAlignment="1" applyProtection="1">
      <alignment horizontal="center" vertical="center"/>
      <protection/>
    </xf>
    <xf numFmtId="0" fontId="5" fillId="33" borderId="64" xfId="70" applyFont="1" applyFill="1" applyBorder="1" applyAlignment="1" applyProtection="1">
      <alignment horizontal="center" vertical="center"/>
      <protection/>
    </xf>
    <xf numFmtId="0" fontId="5" fillId="33" borderId="15" xfId="70" applyFont="1" applyFill="1" applyBorder="1" applyAlignment="1" applyProtection="1">
      <alignment horizontal="center" vertical="center" wrapText="1"/>
      <protection/>
    </xf>
    <xf numFmtId="0" fontId="5" fillId="33" borderId="22" xfId="70" applyFont="1" applyFill="1" applyBorder="1" applyAlignment="1" applyProtection="1">
      <alignment horizontal="center" vertical="center" wrapText="1"/>
      <protection/>
    </xf>
    <xf numFmtId="0" fontId="11" fillId="0" borderId="0" xfId="67" applyFont="1" applyAlignment="1" applyProtection="1">
      <alignment horizontal="center"/>
      <protection/>
    </xf>
    <xf numFmtId="174" fontId="18" fillId="34" borderId="44" xfId="0" applyNumberFormat="1" applyFont="1" applyFill="1" applyBorder="1" applyAlignment="1">
      <alignment horizontal="center"/>
    </xf>
    <xf numFmtId="174" fontId="18" fillId="34" borderId="46" xfId="0" applyNumberFormat="1" applyFont="1" applyFill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174" fontId="20" fillId="0" borderId="56" xfId="42" applyNumberFormat="1" applyFont="1" applyBorder="1" applyAlignment="1">
      <alignment horizontal="center"/>
    </xf>
    <xf numFmtId="174" fontId="20" fillId="0" borderId="54" xfId="42" applyNumberFormat="1" applyFont="1" applyBorder="1" applyAlignment="1">
      <alignment horizontal="center"/>
    </xf>
    <xf numFmtId="174" fontId="20" fillId="0" borderId="40" xfId="42" applyNumberFormat="1" applyFont="1" applyBorder="1" applyAlignment="1">
      <alignment horizontal="center"/>
    </xf>
    <xf numFmtId="174" fontId="20" fillId="0" borderId="42" xfId="42" applyNumberFormat="1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74" fontId="18" fillId="34" borderId="38" xfId="0" applyNumberFormat="1" applyFont="1" applyFill="1" applyBorder="1" applyAlignment="1">
      <alignment horizontal="center"/>
    </xf>
    <xf numFmtId="174" fontId="18" fillId="34" borderId="36" xfId="0" applyNumberFormat="1" applyFont="1" applyFill="1" applyBorder="1" applyAlignment="1">
      <alignment horizontal="center"/>
    </xf>
    <xf numFmtId="174" fontId="20" fillId="0" borderId="38" xfId="42" applyNumberFormat="1" applyFont="1" applyBorder="1" applyAlignment="1">
      <alignment horizontal="center"/>
    </xf>
    <xf numFmtId="174" fontId="20" fillId="0" borderId="36" xfId="42" applyNumberFormat="1" applyFont="1" applyBorder="1" applyAlignment="1">
      <alignment horizontal="center"/>
    </xf>
    <xf numFmtId="174" fontId="18" fillId="34" borderId="38" xfId="42" applyNumberFormat="1" applyFont="1" applyFill="1" applyBorder="1" applyAlignment="1">
      <alignment horizontal="center"/>
    </xf>
    <xf numFmtId="174" fontId="18" fillId="34" borderId="36" xfId="42" applyNumberFormat="1" applyFont="1" applyFill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8" xfId="0" applyFont="1" applyBorder="1" applyAlignment="1">
      <alignment horizontal="center" wrapText="1"/>
    </xf>
    <xf numFmtId="0" fontId="25" fillId="0" borderId="36" xfId="0" applyFont="1" applyBorder="1" applyAlignment="1">
      <alignment horizontal="center" wrapText="1"/>
    </xf>
    <xf numFmtId="0" fontId="20" fillId="0" borderId="22" xfId="0" applyFont="1" applyBorder="1" applyAlignment="1">
      <alignment horizontal="center"/>
    </xf>
    <xf numFmtId="174" fontId="20" fillId="0" borderId="22" xfId="42" applyNumberFormat="1" applyFont="1" applyBorder="1" applyAlignment="1">
      <alignment horizontal="center"/>
    </xf>
    <xf numFmtId="0" fontId="20" fillId="0" borderId="3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19" fillId="0" borderId="32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20" fillId="0" borderId="37" xfId="0" applyFont="1" applyBorder="1" applyAlignment="1">
      <alignment horizontal="center"/>
    </xf>
    <xf numFmtId="0" fontId="0" fillId="0" borderId="3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74" fontId="20" fillId="0" borderId="37" xfId="42" applyNumberFormat="1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174" fontId="1" fillId="34" borderId="38" xfId="42" applyNumberFormat="1" applyFont="1" applyFill="1" applyBorder="1" applyAlignment="1">
      <alignment horizontal="center"/>
    </xf>
    <xf numFmtId="174" fontId="1" fillId="34" borderId="36" xfId="42" applyNumberFormat="1" applyFont="1" applyFill="1" applyBorder="1" applyAlignment="1">
      <alignment horizontal="center"/>
    </xf>
    <xf numFmtId="0" fontId="25" fillId="34" borderId="38" xfId="0" applyFont="1" applyFill="1" applyBorder="1" applyAlignment="1">
      <alignment horizontal="center"/>
    </xf>
    <xf numFmtId="0" fontId="25" fillId="34" borderId="37" xfId="0" applyFont="1" applyFill="1" applyBorder="1" applyAlignment="1">
      <alignment horizontal="center"/>
    </xf>
    <xf numFmtId="0" fontId="25" fillId="34" borderId="36" xfId="0" applyFont="1" applyFill="1" applyBorder="1" applyAlignment="1">
      <alignment horizontal="center"/>
    </xf>
    <xf numFmtId="0" fontId="18" fillId="34" borderId="38" xfId="0" applyFont="1" applyFill="1" applyBorder="1" applyAlignment="1">
      <alignment horizontal="center"/>
    </xf>
    <xf numFmtId="0" fontId="18" fillId="34" borderId="37" xfId="0" applyFont="1" applyFill="1" applyBorder="1" applyAlignment="1">
      <alignment horizontal="center"/>
    </xf>
    <xf numFmtId="0" fontId="18" fillId="34" borderId="36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23" fillId="0" borderId="38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0" borderId="36" xfId="0" applyFont="1" applyBorder="1" applyAlignment="1">
      <alignment horizontal="left"/>
    </xf>
    <xf numFmtId="0" fontId="18" fillId="0" borderId="0" xfId="0" applyFont="1" applyAlignment="1">
      <alignment horizontal="center" vertical="top" wrapText="1"/>
    </xf>
    <xf numFmtId="174" fontId="25" fillId="34" borderId="38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9" fillId="0" borderId="38" xfId="0" applyFont="1" applyBorder="1" applyAlignment="1">
      <alignment horizontal="center" wrapText="1"/>
    </xf>
    <xf numFmtId="0" fontId="29" fillId="0" borderId="36" xfId="0" applyFont="1" applyBorder="1" applyAlignment="1">
      <alignment horizontal="center" wrapText="1"/>
    </xf>
    <xf numFmtId="0" fontId="18" fillId="0" borderId="38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0" fillId="0" borderId="38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174" fontId="25" fillId="34" borderId="38" xfId="42" applyNumberFormat="1" applyFont="1" applyFill="1" applyBorder="1" applyAlignment="1">
      <alignment horizontal="center"/>
    </xf>
    <xf numFmtId="174" fontId="25" fillId="34" borderId="36" xfId="42" applyNumberFormat="1" applyFont="1" applyFill="1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_Worksheet in  Process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3" xfId="66"/>
    <cellStyle name="Normal_2232 WPs for cac don vi hach toan tap trung" xfId="67"/>
    <cellStyle name="Normal_package-latest" xfId="68"/>
    <cellStyle name="Normal_trich luong theo tug loai hinh nam 2007" xfId="69"/>
    <cellStyle name="Normal_Worksheet in  Process" xfId="70"/>
    <cellStyle name="Normal_Worksheet in 2240 FS Working Papers" xfId="71"/>
    <cellStyle name="Normal_Worksheet in 2260 Leadsheet - link to create reports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TC_QUY_3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hanh-ctybaobi\Bao%20cao%20tai%20chinh%202012\BCTC%20nam%202012\BCTC_QUY_3_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hanh-ctybaobi\2015\BCTC%20Excell-Ctrinh%20KT%202015\Exell%20hang%20Quy\Q1-2015\TH\BangCanDoiKeToan-Q1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DKT"/>
      <sheetName val="KQKD"/>
      <sheetName val="LCTT"/>
      <sheetName val="CT KQKD"/>
      <sheetName val="TH trich luong"/>
      <sheetName val="GD noi bo"/>
      <sheetName val="NSNN"/>
      <sheetName val="TSCD quy"/>
      <sheetName val="TSCD nam"/>
      <sheetName val="TSVH quy"/>
      <sheetName val="TSVH nam"/>
      <sheetName val="KM PHI"/>
      <sheetName val="CONG NO"/>
      <sheetName val="HTK"/>
      <sheetName val="CDSPS"/>
    </sheetNames>
    <sheetDataSet>
      <sheetData sheetId="0">
        <row r="2">
          <cell r="A2" t="str">
            <v>Đơn vị :CÔNG TY CP BAO BÌ DẦU KHÍ VIỆT NAM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DKT"/>
      <sheetName val="KQKD"/>
      <sheetName val="LCTT"/>
      <sheetName val="CT KQKD"/>
      <sheetName val="TH trich luong"/>
      <sheetName val="GD noi bo"/>
      <sheetName val="NSNN"/>
      <sheetName val="TSCD quy"/>
      <sheetName val="TSCD nam"/>
      <sheetName val="TSVH quy"/>
      <sheetName val="TSVH nam"/>
      <sheetName val="KM PHI"/>
      <sheetName val="CONG NO"/>
      <sheetName val="HTK"/>
      <sheetName val="CDSPS"/>
    </sheetNames>
    <sheetDataSet>
      <sheetData sheetId="0">
        <row r="2">
          <cell r="A2" t="str">
            <v>Đơn vị :CÔNG TY CP BAO BÌ DẦU KHÍ VIỆT NAM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4">
          <cell r="E64">
            <v>95378427445</v>
          </cell>
          <cell r="F64">
            <v>94614873753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7"/>
  <sheetViews>
    <sheetView showGridLines="0" tabSelected="1" view="pageBreakPreview" zoomScaleNormal="115" zoomScaleSheetLayoutView="100" zoomScalePageLayoutView="0" workbookViewId="0" topLeftCell="A121">
      <selection activeCell="H135" sqref="H135"/>
    </sheetView>
  </sheetViews>
  <sheetFormatPr defaultColWidth="9.33203125" defaultRowHeight="12.75"/>
  <cols>
    <col min="1" max="1" width="2.83203125" style="95" customWidth="1"/>
    <col min="2" max="2" width="53.83203125" style="2" customWidth="1"/>
    <col min="3" max="3" width="7.83203125" style="96" customWidth="1"/>
    <col min="4" max="4" width="9.83203125" style="97" customWidth="1"/>
    <col min="5" max="6" width="21" style="98" customWidth="1"/>
    <col min="7" max="7" width="9.66015625" style="5" customWidth="1"/>
    <col min="8" max="8" width="15.83203125" style="436" bestFit="1" customWidth="1"/>
    <col min="9" max="16384" width="9.33203125" style="241" customWidth="1"/>
  </cols>
  <sheetData>
    <row r="1" spans="1:6" ht="14.25">
      <c r="A1" s="1" t="s">
        <v>713</v>
      </c>
      <c r="E1" s="3"/>
      <c r="F1" s="4" t="s">
        <v>2</v>
      </c>
    </row>
    <row r="2" spans="1:6" ht="14.25">
      <c r="A2" s="1" t="s">
        <v>157</v>
      </c>
      <c r="B2" s="24"/>
      <c r="C2" s="106"/>
      <c r="D2" s="107"/>
      <c r="E2" s="107"/>
      <c r="F2" s="172" t="s">
        <v>171</v>
      </c>
    </row>
    <row r="3" spans="1:6" ht="14.25">
      <c r="A3" s="1"/>
      <c r="B3" s="24"/>
      <c r="C3" s="106"/>
      <c r="D3" s="107"/>
      <c r="E3" s="107"/>
      <c r="F3" s="172" t="s">
        <v>172</v>
      </c>
    </row>
    <row r="4" spans="1:6" ht="20.25">
      <c r="A4" s="454" t="s">
        <v>1</v>
      </c>
      <c r="B4" s="454"/>
      <c r="C4" s="454"/>
      <c r="D4" s="454"/>
      <c r="E4" s="454"/>
      <c r="F4" s="454"/>
    </row>
    <row r="5" spans="1:6" ht="15.75">
      <c r="A5" s="455" t="s">
        <v>166</v>
      </c>
      <c r="B5" s="455"/>
      <c r="C5" s="455"/>
      <c r="D5" s="455"/>
      <c r="E5" s="455"/>
      <c r="F5" s="455"/>
    </row>
    <row r="6" spans="1:6" ht="18">
      <c r="A6" s="25"/>
      <c r="B6" s="25"/>
      <c r="C6" s="25"/>
      <c r="D6" s="25"/>
      <c r="E6" s="25"/>
      <c r="F6" s="25"/>
    </row>
    <row r="7" spans="2:7" ht="13.5" thickBot="1">
      <c r="B7" s="109"/>
      <c r="C7" s="109"/>
      <c r="D7" s="109"/>
      <c r="F7" s="108" t="s">
        <v>3</v>
      </c>
      <c r="G7" s="110"/>
    </row>
    <row r="8" spans="1:8" s="165" customFormat="1" ht="26.25" thickTop="1">
      <c r="A8" s="456" t="s">
        <v>4</v>
      </c>
      <c r="B8" s="457"/>
      <c r="C8" s="53" t="s">
        <v>5</v>
      </c>
      <c r="D8" s="54" t="s">
        <v>6</v>
      </c>
      <c r="E8" s="55" t="s">
        <v>160</v>
      </c>
      <c r="F8" s="56" t="s">
        <v>55</v>
      </c>
      <c r="G8" s="6"/>
      <c r="H8" s="437"/>
    </row>
    <row r="9" spans="1:8" s="165" customFormat="1" ht="12.75">
      <c r="A9" s="62" t="s">
        <v>7</v>
      </c>
      <c r="B9" s="63" t="s">
        <v>57</v>
      </c>
      <c r="C9" s="64">
        <v>100</v>
      </c>
      <c r="D9" s="64"/>
      <c r="E9" s="65">
        <f>E10+E13+E17+E26+E29</f>
        <v>38893634173</v>
      </c>
      <c r="F9" s="65">
        <f>F10+F13+F17+F26+F29</f>
        <v>39760955368</v>
      </c>
      <c r="G9" s="9"/>
      <c r="H9" s="437"/>
    </row>
    <row r="10" spans="1:8" s="165" customFormat="1" ht="12.75">
      <c r="A10" s="62" t="s">
        <v>8</v>
      </c>
      <c r="B10" s="63" t="s">
        <v>9</v>
      </c>
      <c r="C10" s="64">
        <v>110</v>
      </c>
      <c r="D10" s="64">
        <v>1</v>
      </c>
      <c r="E10" s="65">
        <f>SUM(E11:E12)</f>
        <v>9109362869</v>
      </c>
      <c r="F10" s="65">
        <f>SUM(F11:F12)</f>
        <v>17586592863</v>
      </c>
      <c r="G10" s="9"/>
      <c r="H10" s="437"/>
    </row>
    <row r="11" spans="1:8" s="165" customFormat="1" ht="12.75">
      <c r="A11" s="111"/>
      <c r="B11" s="10" t="s">
        <v>10</v>
      </c>
      <c r="C11" s="112">
        <v>111</v>
      </c>
      <c r="D11" s="7"/>
      <c r="E11" s="113">
        <v>3109362869</v>
      </c>
      <c r="F11" s="113">
        <v>11518083785</v>
      </c>
      <c r="G11" s="114"/>
      <c r="H11" s="437"/>
    </row>
    <row r="12" spans="1:8" s="165" customFormat="1" ht="12.75">
      <c r="A12" s="111"/>
      <c r="B12" s="10" t="s">
        <v>11</v>
      </c>
      <c r="C12" s="112">
        <v>112</v>
      </c>
      <c r="D12" s="7"/>
      <c r="E12" s="113">
        <v>6000000000</v>
      </c>
      <c r="F12" s="113">
        <v>6068509078</v>
      </c>
      <c r="G12" s="114"/>
      <c r="H12" s="437"/>
    </row>
    <row r="13" spans="1:8" s="165" customFormat="1" ht="12.75">
      <c r="A13" s="62" t="s">
        <v>12</v>
      </c>
      <c r="B13" s="63" t="s">
        <v>13</v>
      </c>
      <c r="C13" s="64">
        <v>120</v>
      </c>
      <c r="D13" s="64">
        <v>2</v>
      </c>
      <c r="E13" s="65">
        <f>SUM(E14:E16)</f>
        <v>0</v>
      </c>
      <c r="F13" s="65">
        <f>SUM(F14:F16)</f>
        <v>0</v>
      </c>
      <c r="G13" s="9"/>
      <c r="H13" s="437"/>
    </row>
    <row r="14" spans="1:8" s="165" customFormat="1" ht="12.75">
      <c r="A14" s="111"/>
      <c r="B14" s="10" t="s">
        <v>173</v>
      </c>
      <c r="C14" s="112">
        <v>121</v>
      </c>
      <c r="D14" s="11"/>
      <c r="E14" s="113">
        <v>0</v>
      </c>
      <c r="F14" s="113">
        <v>0</v>
      </c>
      <c r="G14" s="114"/>
      <c r="H14" s="437"/>
    </row>
    <row r="15" spans="1:8" s="165" customFormat="1" ht="12.75">
      <c r="A15" s="111"/>
      <c r="B15" s="10" t="s">
        <v>174</v>
      </c>
      <c r="C15" s="112">
        <v>122</v>
      </c>
      <c r="D15" s="7"/>
      <c r="E15" s="115">
        <v>0</v>
      </c>
      <c r="F15" s="115">
        <v>0</v>
      </c>
      <c r="G15" s="114"/>
      <c r="H15" s="437"/>
    </row>
    <row r="16" spans="1:8" s="165" customFormat="1" ht="12.75">
      <c r="A16" s="111"/>
      <c r="B16" s="10" t="s">
        <v>175</v>
      </c>
      <c r="C16" s="112">
        <v>123</v>
      </c>
      <c r="D16" s="7"/>
      <c r="E16" s="115">
        <v>0</v>
      </c>
      <c r="F16" s="115">
        <v>0</v>
      </c>
      <c r="G16" s="114"/>
      <c r="H16" s="437"/>
    </row>
    <row r="17" spans="1:8" s="165" customFormat="1" ht="12.75">
      <c r="A17" s="62" t="s">
        <v>14</v>
      </c>
      <c r="B17" s="63" t="s">
        <v>15</v>
      </c>
      <c r="C17" s="64">
        <v>130</v>
      </c>
      <c r="D17" s="64"/>
      <c r="E17" s="65">
        <f>SUM(E18:E25)</f>
        <v>19642446560</v>
      </c>
      <c r="F17" s="65">
        <f>SUM(F18:F25)</f>
        <v>13574998156</v>
      </c>
      <c r="G17" s="9"/>
      <c r="H17" s="437"/>
    </row>
    <row r="18" spans="1:8" s="165" customFormat="1" ht="12.75">
      <c r="A18" s="111"/>
      <c r="B18" s="10" t="s">
        <v>176</v>
      </c>
      <c r="C18" s="112">
        <v>131</v>
      </c>
      <c r="D18" s="7" t="s">
        <v>630</v>
      </c>
      <c r="E18" s="113">
        <v>19625175900</v>
      </c>
      <c r="F18" s="113">
        <v>12620871556</v>
      </c>
      <c r="G18" s="114"/>
      <c r="H18" s="437"/>
    </row>
    <row r="19" spans="1:8" s="165" customFormat="1" ht="12.75">
      <c r="A19" s="111"/>
      <c r="B19" s="10" t="s">
        <v>177</v>
      </c>
      <c r="C19" s="112">
        <v>132</v>
      </c>
      <c r="D19" s="7"/>
      <c r="E19" s="113">
        <v>17270660</v>
      </c>
      <c r="F19" s="113">
        <v>165900000</v>
      </c>
      <c r="G19" s="114"/>
      <c r="H19" s="437"/>
    </row>
    <row r="20" spans="1:8" s="165" customFormat="1" ht="12.75">
      <c r="A20" s="111"/>
      <c r="B20" s="10" t="s">
        <v>16</v>
      </c>
      <c r="C20" s="112">
        <v>133</v>
      </c>
      <c r="D20" s="7"/>
      <c r="E20" s="113">
        <v>0</v>
      </c>
      <c r="F20" s="113">
        <v>0</v>
      </c>
      <c r="G20" s="114"/>
      <c r="H20" s="437"/>
    </row>
    <row r="21" spans="1:8" s="165" customFormat="1" ht="12.75">
      <c r="A21" s="111"/>
      <c r="B21" s="10" t="s">
        <v>17</v>
      </c>
      <c r="C21" s="112">
        <v>134</v>
      </c>
      <c r="D21" s="7"/>
      <c r="E21" s="113">
        <v>0</v>
      </c>
      <c r="F21" s="113">
        <v>0</v>
      </c>
      <c r="G21" s="114"/>
      <c r="H21" s="437"/>
    </row>
    <row r="22" spans="1:8" s="165" customFormat="1" ht="12.75">
      <c r="A22" s="111"/>
      <c r="B22" s="10" t="s">
        <v>178</v>
      </c>
      <c r="C22" s="112">
        <v>135</v>
      </c>
      <c r="D22" s="7"/>
      <c r="E22" s="113">
        <v>0</v>
      </c>
      <c r="F22" s="113">
        <v>0</v>
      </c>
      <c r="G22" s="114"/>
      <c r="H22" s="437"/>
    </row>
    <row r="23" spans="1:8" s="165" customFormat="1" ht="12.75">
      <c r="A23" s="111"/>
      <c r="B23" s="10" t="s">
        <v>179</v>
      </c>
      <c r="C23" s="112">
        <v>136</v>
      </c>
      <c r="D23" s="7" t="s">
        <v>632</v>
      </c>
      <c r="E23" s="113">
        <v>0</v>
      </c>
      <c r="F23" s="113">
        <v>788226600</v>
      </c>
      <c r="G23" s="114"/>
      <c r="H23" s="437"/>
    </row>
    <row r="24" spans="1:8" s="165" customFormat="1" ht="12.75">
      <c r="A24" s="111"/>
      <c r="B24" s="10" t="s">
        <v>181</v>
      </c>
      <c r="C24" s="112">
        <v>137</v>
      </c>
      <c r="D24" s="7"/>
      <c r="E24" s="113">
        <v>0</v>
      </c>
      <c r="F24" s="113">
        <v>0</v>
      </c>
      <c r="G24" s="114"/>
      <c r="H24" s="437"/>
    </row>
    <row r="25" spans="1:8" s="165" customFormat="1" ht="12.75">
      <c r="A25" s="111"/>
      <c r="B25" s="10" t="s">
        <v>180</v>
      </c>
      <c r="C25" s="112">
        <v>139</v>
      </c>
      <c r="D25" s="7">
        <v>5</v>
      </c>
      <c r="E25" s="113">
        <v>0</v>
      </c>
      <c r="F25" s="113">
        <v>0</v>
      </c>
      <c r="G25" s="114"/>
      <c r="H25" s="437"/>
    </row>
    <row r="26" spans="1:8" s="165" customFormat="1" ht="12.75">
      <c r="A26" s="62" t="s">
        <v>18</v>
      </c>
      <c r="B26" s="63" t="s">
        <v>19</v>
      </c>
      <c r="C26" s="64">
        <v>140</v>
      </c>
      <c r="D26" s="64">
        <v>7</v>
      </c>
      <c r="E26" s="65">
        <f>SUM(E27:E28)</f>
        <v>9202691361</v>
      </c>
      <c r="F26" s="65">
        <f>SUM(F27:F28)</f>
        <v>7641184381</v>
      </c>
      <c r="G26" s="9"/>
      <c r="H26" s="437"/>
    </row>
    <row r="27" spans="1:8" s="165" customFormat="1" ht="12.75">
      <c r="A27" s="45"/>
      <c r="B27" s="10" t="s">
        <v>20</v>
      </c>
      <c r="C27" s="112">
        <v>141</v>
      </c>
      <c r="D27" s="7"/>
      <c r="E27" s="113">
        <v>9202691361</v>
      </c>
      <c r="F27" s="113">
        <v>7641184381</v>
      </c>
      <c r="G27" s="114"/>
      <c r="H27" s="438">
        <f>F27-E27</f>
        <v>-1561506980</v>
      </c>
    </row>
    <row r="28" spans="1:8" s="165" customFormat="1" ht="12.75">
      <c r="A28" s="45"/>
      <c r="B28" s="10" t="s">
        <v>182</v>
      </c>
      <c r="C28" s="112">
        <v>149</v>
      </c>
      <c r="D28" s="7"/>
      <c r="E28" s="113">
        <v>0</v>
      </c>
      <c r="F28" s="113">
        <v>0</v>
      </c>
      <c r="G28" s="114"/>
      <c r="H28" s="437"/>
    </row>
    <row r="29" spans="1:8" s="165" customFormat="1" ht="12.75">
      <c r="A29" s="62" t="s">
        <v>21</v>
      </c>
      <c r="B29" s="63" t="s">
        <v>22</v>
      </c>
      <c r="C29" s="64">
        <v>150</v>
      </c>
      <c r="D29" s="64"/>
      <c r="E29" s="65">
        <f>SUM(E30:E34)</f>
        <v>939133383</v>
      </c>
      <c r="F29" s="65">
        <f>SUM(F30:F34)</f>
        <v>958179968</v>
      </c>
      <c r="G29" s="9"/>
      <c r="H29" s="437"/>
    </row>
    <row r="30" spans="1:8" s="165" customFormat="1" ht="12.75">
      <c r="A30" s="111"/>
      <c r="B30" s="10" t="s">
        <v>23</v>
      </c>
      <c r="C30" s="112">
        <v>151</v>
      </c>
      <c r="D30" s="7" t="s">
        <v>636</v>
      </c>
      <c r="E30" s="115">
        <v>660324084</v>
      </c>
      <c r="F30" s="115">
        <v>411941572</v>
      </c>
      <c r="G30" s="114"/>
      <c r="H30" s="438">
        <f>F30+F67-E30-E67</f>
        <v>-230934427</v>
      </c>
    </row>
    <row r="31" spans="1:8" s="165" customFormat="1" ht="12.75">
      <c r="A31" s="111"/>
      <c r="B31" s="10" t="s">
        <v>24</v>
      </c>
      <c r="C31" s="112">
        <v>152</v>
      </c>
      <c r="D31" s="7"/>
      <c r="E31" s="115">
        <v>278809299</v>
      </c>
      <c r="F31" s="115">
        <v>365858401</v>
      </c>
      <c r="G31" s="114"/>
      <c r="H31" s="437"/>
    </row>
    <row r="32" spans="1:8" s="165" customFormat="1" ht="12.75">
      <c r="A32" s="111"/>
      <c r="B32" s="10" t="s">
        <v>25</v>
      </c>
      <c r="C32" s="112">
        <v>153</v>
      </c>
      <c r="D32" s="7" t="s">
        <v>646</v>
      </c>
      <c r="E32" s="170">
        <v>0</v>
      </c>
      <c r="F32" s="113">
        <v>180379995</v>
      </c>
      <c r="G32" s="114"/>
      <c r="H32" s="437"/>
    </row>
    <row r="33" spans="1:8" s="165" customFormat="1" ht="12.75">
      <c r="A33" s="111"/>
      <c r="B33" s="10" t="s">
        <v>26</v>
      </c>
      <c r="C33" s="112">
        <v>154</v>
      </c>
      <c r="D33" s="7"/>
      <c r="E33" s="115">
        <v>0</v>
      </c>
      <c r="F33" s="115">
        <v>0</v>
      </c>
      <c r="G33" s="114"/>
      <c r="H33" s="437"/>
    </row>
    <row r="34" spans="1:8" s="314" customFormat="1" ht="12.75">
      <c r="A34" s="166"/>
      <c r="B34" s="167" t="s">
        <v>27</v>
      </c>
      <c r="C34" s="168">
        <v>155</v>
      </c>
      <c r="D34" s="169" t="s">
        <v>638</v>
      </c>
      <c r="E34" s="170"/>
      <c r="F34" s="170">
        <v>0</v>
      </c>
      <c r="G34" s="171"/>
      <c r="H34" s="439"/>
    </row>
    <row r="35" spans="1:8" s="165" customFormat="1" ht="12.75">
      <c r="A35" s="62" t="s">
        <v>28</v>
      </c>
      <c r="B35" s="63" t="s">
        <v>56</v>
      </c>
      <c r="C35" s="64">
        <v>200</v>
      </c>
      <c r="D35" s="64"/>
      <c r="E35" s="65">
        <f>E44+E54+E60+E66+E36</f>
        <v>56484793272</v>
      </c>
      <c r="F35" s="65">
        <f>F44+F54+F60+F66+F36</f>
        <v>54853918385</v>
      </c>
      <c r="G35" s="9"/>
      <c r="H35" s="437"/>
    </row>
    <row r="36" spans="1:8" s="165" customFormat="1" ht="12.75">
      <c r="A36" s="62" t="s">
        <v>8</v>
      </c>
      <c r="B36" s="63" t="s">
        <v>29</v>
      </c>
      <c r="C36" s="64">
        <v>210</v>
      </c>
      <c r="D36" s="64"/>
      <c r="E36" s="65">
        <f>SUM(E37:E43)</f>
        <v>3000000</v>
      </c>
      <c r="F36" s="65">
        <f>SUM(F37:F43)</f>
        <v>3000000</v>
      </c>
      <c r="G36" s="9"/>
      <c r="H36" s="437"/>
    </row>
    <row r="37" spans="1:8" s="165" customFormat="1" ht="12.75">
      <c r="A37" s="111"/>
      <c r="B37" s="12" t="s">
        <v>30</v>
      </c>
      <c r="C37" s="112">
        <v>211</v>
      </c>
      <c r="D37" s="7" t="s">
        <v>631</v>
      </c>
      <c r="E37" s="113">
        <v>0</v>
      </c>
      <c r="F37" s="113">
        <v>0</v>
      </c>
      <c r="G37" s="114"/>
      <c r="H37" s="437"/>
    </row>
    <row r="38" spans="1:8" s="165" customFormat="1" ht="12.75">
      <c r="A38" s="111"/>
      <c r="B38" s="10" t="s">
        <v>183</v>
      </c>
      <c r="C38" s="112">
        <v>212</v>
      </c>
      <c r="D38" s="7"/>
      <c r="E38" s="113">
        <v>0</v>
      </c>
      <c r="F38" s="113">
        <v>0</v>
      </c>
      <c r="G38" s="114"/>
      <c r="H38" s="437"/>
    </row>
    <row r="39" spans="1:8" s="165" customFormat="1" ht="12.75">
      <c r="A39" s="111"/>
      <c r="B39" s="10" t="s">
        <v>184</v>
      </c>
      <c r="C39" s="112">
        <v>213</v>
      </c>
      <c r="D39" s="7"/>
      <c r="E39" s="113">
        <v>0</v>
      </c>
      <c r="F39" s="113">
        <v>0</v>
      </c>
      <c r="G39" s="114"/>
      <c r="H39" s="437"/>
    </row>
    <row r="40" spans="1:8" s="165" customFormat="1" ht="12.75">
      <c r="A40" s="111"/>
      <c r="B40" s="10" t="s">
        <v>628</v>
      </c>
      <c r="C40" s="112">
        <v>214</v>
      </c>
      <c r="D40" s="7"/>
      <c r="E40" s="113">
        <v>0</v>
      </c>
      <c r="F40" s="113">
        <v>0</v>
      </c>
      <c r="G40" s="114"/>
      <c r="H40" s="437"/>
    </row>
    <row r="41" spans="1:8" s="165" customFormat="1" ht="12.75">
      <c r="A41" s="111"/>
      <c r="B41" s="10" t="s">
        <v>629</v>
      </c>
      <c r="C41" s="112">
        <v>215</v>
      </c>
      <c r="D41" s="7"/>
      <c r="E41" s="113">
        <v>0</v>
      </c>
      <c r="F41" s="113">
        <v>0</v>
      </c>
      <c r="G41" s="114"/>
      <c r="H41" s="437"/>
    </row>
    <row r="42" spans="1:8" s="165" customFormat="1" ht="12.75">
      <c r="A42" s="111"/>
      <c r="B42" s="10" t="s">
        <v>185</v>
      </c>
      <c r="C42" s="112">
        <v>216</v>
      </c>
      <c r="D42" s="7" t="s">
        <v>633</v>
      </c>
      <c r="E42" s="113">
        <v>3000000</v>
      </c>
      <c r="F42" s="170">
        <v>3000000</v>
      </c>
      <c r="G42" s="114"/>
      <c r="H42" s="437"/>
    </row>
    <row r="43" spans="1:8" s="165" customFormat="1" ht="12.75" customHeight="1">
      <c r="A43" s="111"/>
      <c r="B43" s="50" t="s">
        <v>186</v>
      </c>
      <c r="C43" s="112">
        <v>219</v>
      </c>
      <c r="D43" s="7"/>
      <c r="E43" s="113">
        <v>0</v>
      </c>
      <c r="F43" s="113">
        <v>0</v>
      </c>
      <c r="G43" s="114"/>
      <c r="H43" s="437"/>
    </row>
    <row r="44" spans="1:8" s="165" customFormat="1" ht="12.75" customHeight="1">
      <c r="A44" s="62" t="s">
        <v>12</v>
      </c>
      <c r="B44" s="63" t="s">
        <v>31</v>
      </c>
      <c r="C44" s="64">
        <v>220</v>
      </c>
      <c r="D44" s="64"/>
      <c r="E44" s="65">
        <f>E45+E48+E51</f>
        <v>56313246872</v>
      </c>
      <c r="F44" s="65">
        <f>F45+F48+F51</f>
        <v>54664923900</v>
      </c>
      <c r="G44" s="9"/>
      <c r="H44" s="437"/>
    </row>
    <row r="45" spans="1:8" s="165" customFormat="1" ht="12.75">
      <c r="A45" s="111"/>
      <c r="B45" s="50" t="s">
        <v>32</v>
      </c>
      <c r="C45" s="112">
        <v>221</v>
      </c>
      <c r="D45" s="7">
        <v>9</v>
      </c>
      <c r="E45" s="116">
        <f>E46+E47</f>
        <v>56313246872</v>
      </c>
      <c r="F45" s="116">
        <f>F46+F47</f>
        <v>54664923900</v>
      </c>
      <c r="G45" s="117"/>
      <c r="H45" s="437"/>
    </row>
    <row r="46" spans="1:8" s="165" customFormat="1" ht="12.75">
      <c r="A46" s="46"/>
      <c r="B46" s="51" t="s">
        <v>33</v>
      </c>
      <c r="C46" s="15">
        <v>222</v>
      </c>
      <c r="D46" s="7"/>
      <c r="E46" s="16">
        <v>75495796782</v>
      </c>
      <c r="F46" s="16">
        <v>72331843009</v>
      </c>
      <c r="G46" s="17"/>
      <c r="H46" s="437"/>
    </row>
    <row r="47" spans="1:8" s="165" customFormat="1" ht="12.75">
      <c r="A47" s="46"/>
      <c r="B47" s="52" t="s">
        <v>187</v>
      </c>
      <c r="C47" s="15">
        <v>223</v>
      </c>
      <c r="D47" s="7"/>
      <c r="E47" s="16">
        <v>-19182549910</v>
      </c>
      <c r="F47" s="16">
        <v>-17666919109</v>
      </c>
      <c r="G47" s="17"/>
      <c r="H47" s="437"/>
    </row>
    <row r="48" spans="1:8" s="165" customFormat="1" ht="12.75">
      <c r="A48" s="46"/>
      <c r="B48" s="18" t="s">
        <v>34</v>
      </c>
      <c r="C48" s="112">
        <v>224</v>
      </c>
      <c r="D48" s="7"/>
      <c r="E48" s="113">
        <v>0</v>
      </c>
      <c r="F48" s="113">
        <v>0</v>
      </c>
      <c r="G48" s="114"/>
      <c r="H48" s="437"/>
    </row>
    <row r="49" spans="1:8" s="165" customFormat="1" ht="12.75">
      <c r="A49" s="46"/>
      <c r="B49" s="14" t="s">
        <v>33</v>
      </c>
      <c r="C49" s="15">
        <v>225</v>
      </c>
      <c r="D49" s="7"/>
      <c r="E49" s="16">
        <v>0</v>
      </c>
      <c r="F49" s="16">
        <v>0</v>
      </c>
      <c r="G49" s="17"/>
      <c r="H49" s="437"/>
    </row>
    <row r="50" spans="1:8" s="165" customFormat="1" ht="12.75">
      <c r="A50" s="46"/>
      <c r="B50" s="14" t="s">
        <v>187</v>
      </c>
      <c r="C50" s="15">
        <v>226</v>
      </c>
      <c r="D50" s="7"/>
      <c r="E50" s="16">
        <v>0</v>
      </c>
      <c r="F50" s="16">
        <v>0</v>
      </c>
      <c r="G50" s="17"/>
      <c r="H50" s="437"/>
    </row>
    <row r="51" spans="1:8" s="165" customFormat="1" ht="12.75">
      <c r="A51" s="111"/>
      <c r="B51" s="19" t="s">
        <v>35</v>
      </c>
      <c r="C51" s="112">
        <v>227</v>
      </c>
      <c r="D51" s="7">
        <v>10</v>
      </c>
      <c r="E51" s="113">
        <f>E52+E53</f>
        <v>0</v>
      </c>
      <c r="F51" s="113">
        <f>F52+F53</f>
        <v>0</v>
      </c>
      <c r="G51" s="114"/>
      <c r="H51" s="437"/>
    </row>
    <row r="52" spans="1:8" s="165" customFormat="1" ht="12.75">
      <c r="A52" s="46"/>
      <c r="B52" s="20" t="s">
        <v>33</v>
      </c>
      <c r="C52" s="15">
        <v>228</v>
      </c>
      <c r="D52" s="7"/>
      <c r="E52" s="16">
        <v>0</v>
      </c>
      <c r="F52" s="16">
        <v>0</v>
      </c>
      <c r="G52" s="17"/>
      <c r="H52" s="437"/>
    </row>
    <row r="53" spans="1:8" s="165" customFormat="1" ht="12.75">
      <c r="A53" s="46"/>
      <c r="B53" s="20" t="s">
        <v>187</v>
      </c>
      <c r="C53" s="15">
        <v>229</v>
      </c>
      <c r="D53" s="7"/>
      <c r="E53" s="16">
        <v>0</v>
      </c>
      <c r="F53" s="16">
        <v>0</v>
      </c>
      <c r="G53" s="17"/>
      <c r="H53" s="437"/>
    </row>
    <row r="54" spans="1:8" s="165" customFormat="1" ht="12.75">
      <c r="A54" s="62" t="s">
        <v>14</v>
      </c>
      <c r="B54" s="63" t="s">
        <v>36</v>
      </c>
      <c r="C54" s="64">
        <v>230</v>
      </c>
      <c r="D54" s="64"/>
      <c r="E54" s="65">
        <f>SUM(E55:E56)</f>
        <v>0</v>
      </c>
      <c r="F54" s="65">
        <f>SUM(F55:F56)</f>
        <v>0</v>
      </c>
      <c r="G54" s="9"/>
      <c r="H54" s="437"/>
    </row>
    <row r="55" spans="1:8" s="165" customFormat="1" ht="12.75">
      <c r="A55" s="46"/>
      <c r="B55" s="20" t="s">
        <v>33</v>
      </c>
      <c r="C55" s="15">
        <v>231</v>
      </c>
      <c r="D55" s="21"/>
      <c r="E55" s="16">
        <v>0</v>
      </c>
      <c r="F55" s="16">
        <v>0</v>
      </c>
      <c r="G55" s="17"/>
      <c r="H55" s="437"/>
    </row>
    <row r="56" spans="1:8" s="165" customFormat="1" ht="12.75">
      <c r="A56" s="46"/>
      <c r="B56" s="20" t="s">
        <v>188</v>
      </c>
      <c r="C56" s="15">
        <v>232</v>
      </c>
      <c r="D56" s="22"/>
      <c r="E56" s="16">
        <v>0</v>
      </c>
      <c r="F56" s="16">
        <v>0</v>
      </c>
      <c r="G56" s="17"/>
      <c r="H56" s="437"/>
    </row>
    <row r="57" spans="1:8" s="165" customFormat="1" ht="12.75">
      <c r="A57" s="62" t="s">
        <v>37</v>
      </c>
      <c r="B57" s="63" t="s">
        <v>189</v>
      </c>
      <c r="C57" s="64">
        <v>240</v>
      </c>
      <c r="D57" s="64">
        <v>8</v>
      </c>
      <c r="E57" s="65">
        <f>SUM(E58:E59)</f>
        <v>0</v>
      </c>
      <c r="F57" s="65">
        <f>SUM(F58:F59)</f>
        <v>0</v>
      </c>
      <c r="G57" s="9"/>
      <c r="H57" s="437"/>
    </row>
    <row r="58" spans="1:8" s="165" customFormat="1" ht="12.75">
      <c r="A58" s="118"/>
      <c r="B58" s="19" t="s">
        <v>190</v>
      </c>
      <c r="C58" s="112">
        <v>241</v>
      </c>
      <c r="D58" s="7" t="s">
        <v>634</v>
      </c>
      <c r="E58" s="115">
        <v>0</v>
      </c>
      <c r="F58" s="115">
        <v>0</v>
      </c>
      <c r="G58" s="114"/>
      <c r="H58" s="437"/>
    </row>
    <row r="59" spans="1:8" s="165" customFormat="1" ht="12.75">
      <c r="A59" s="118"/>
      <c r="B59" s="19" t="s">
        <v>191</v>
      </c>
      <c r="C59" s="112">
        <v>242</v>
      </c>
      <c r="D59" s="7" t="s">
        <v>635</v>
      </c>
      <c r="E59" s="115">
        <v>0</v>
      </c>
      <c r="F59" s="115">
        <v>0</v>
      </c>
      <c r="G59" s="114"/>
      <c r="H59" s="437"/>
    </row>
    <row r="60" spans="1:8" s="165" customFormat="1" ht="12.75">
      <c r="A60" s="62" t="s">
        <v>37</v>
      </c>
      <c r="B60" s="63" t="s">
        <v>192</v>
      </c>
      <c r="C60" s="64">
        <v>250</v>
      </c>
      <c r="D60" s="64"/>
      <c r="E60" s="65">
        <f>SUM(E61:E65)</f>
        <v>0</v>
      </c>
      <c r="F60" s="65">
        <f>SUM(F61:F65)</f>
        <v>0</v>
      </c>
      <c r="G60" s="9"/>
      <c r="H60" s="437"/>
    </row>
    <row r="61" spans="1:8" s="165" customFormat="1" ht="12.75">
      <c r="A61" s="118"/>
      <c r="B61" s="19" t="s">
        <v>38</v>
      </c>
      <c r="C61" s="112">
        <v>251</v>
      </c>
      <c r="D61" s="11"/>
      <c r="E61" s="115">
        <v>0</v>
      </c>
      <c r="F61" s="115">
        <v>0</v>
      </c>
      <c r="G61" s="114"/>
      <c r="H61" s="437"/>
    </row>
    <row r="62" spans="1:8" s="165" customFormat="1" ht="12.75">
      <c r="A62" s="118"/>
      <c r="B62" s="19" t="s">
        <v>193</v>
      </c>
      <c r="C62" s="112">
        <v>252</v>
      </c>
      <c r="D62" s="11"/>
      <c r="E62" s="115">
        <v>0</v>
      </c>
      <c r="F62" s="115">
        <v>0</v>
      </c>
      <c r="G62" s="114"/>
      <c r="H62" s="437"/>
    </row>
    <row r="63" spans="1:8" s="165" customFormat="1" ht="12.75">
      <c r="A63" s="118"/>
      <c r="B63" s="19" t="s">
        <v>194</v>
      </c>
      <c r="C63" s="112">
        <v>253</v>
      </c>
      <c r="D63" s="11"/>
      <c r="E63" s="113">
        <v>0</v>
      </c>
      <c r="F63" s="113">
        <v>0</v>
      </c>
      <c r="G63" s="114"/>
      <c r="H63" s="437"/>
    </row>
    <row r="64" spans="1:8" s="165" customFormat="1" ht="12.75">
      <c r="A64" s="118"/>
      <c r="B64" s="19" t="s">
        <v>195</v>
      </c>
      <c r="C64" s="112">
        <v>254</v>
      </c>
      <c r="D64" s="11"/>
      <c r="E64" s="113">
        <v>0</v>
      </c>
      <c r="F64" s="113">
        <v>0</v>
      </c>
      <c r="G64" s="114"/>
      <c r="H64" s="437"/>
    </row>
    <row r="65" spans="1:8" s="165" customFormat="1" ht="12.75">
      <c r="A65" s="118"/>
      <c r="B65" s="19" t="s">
        <v>196</v>
      </c>
      <c r="C65" s="112">
        <v>255</v>
      </c>
      <c r="D65" s="11"/>
      <c r="E65" s="113">
        <v>0</v>
      </c>
      <c r="F65" s="113">
        <v>0</v>
      </c>
      <c r="G65" s="114"/>
      <c r="H65" s="437"/>
    </row>
    <row r="66" spans="1:8" s="165" customFormat="1" ht="12.75">
      <c r="A66" s="62" t="s">
        <v>39</v>
      </c>
      <c r="B66" s="63" t="s">
        <v>40</v>
      </c>
      <c r="C66" s="64">
        <v>260</v>
      </c>
      <c r="D66" s="64"/>
      <c r="E66" s="65">
        <f>SUM(E67:E70)</f>
        <v>168546400</v>
      </c>
      <c r="F66" s="65">
        <f>SUM(F67:F70)</f>
        <v>185994485</v>
      </c>
      <c r="G66" s="9"/>
      <c r="H66" s="437"/>
    </row>
    <row r="67" spans="1:8" s="165" customFormat="1" ht="12.75">
      <c r="A67" s="45"/>
      <c r="B67" s="19" t="s">
        <v>197</v>
      </c>
      <c r="C67" s="112">
        <v>261</v>
      </c>
      <c r="D67" s="7" t="s">
        <v>637</v>
      </c>
      <c r="E67" s="113">
        <v>168546400</v>
      </c>
      <c r="F67" s="113">
        <v>185994485</v>
      </c>
      <c r="G67" s="114"/>
      <c r="H67" s="437"/>
    </row>
    <row r="68" spans="1:8" s="165" customFormat="1" ht="12.75">
      <c r="A68" s="45"/>
      <c r="B68" s="19" t="s">
        <v>198</v>
      </c>
      <c r="C68" s="112">
        <v>262</v>
      </c>
      <c r="D68" s="7" t="s">
        <v>655</v>
      </c>
      <c r="E68" s="113">
        <v>0</v>
      </c>
      <c r="F68" s="113">
        <v>0</v>
      </c>
      <c r="G68" s="114"/>
      <c r="H68" s="437"/>
    </row>
    <row r="69" spans="1:8" s="165" customFormat="1" ht="12.75">
      <c r="A69" s="45"/>
      <c r="B69" s="19" t="s">
        <v>199</v>
      </c>
      <c r="C69" s="119">
        <v>263</v>
      </c>
      <c r="D69" s="11"/>
      <c r="E69" s="91"/>
      <c r="F69" s="91"/>
      <c r="G69" s="114"/>
      <c r="H69" s="437"/>
    </row>
    <row r="70" spans="1:8" s="165" customFormat="1" ht="12.75">
      <c r="A70" s="45"/>
      <c r="B70" s="19" t="s">
        <v>200</v>
      </c>
      <c r="C70" s="119">
        <v>268</v>
      </c>
      <c r="D70" s="7" t="s">
        <v>639</v>
      </c>
      <c r="E70" s="91"/>
      <c r="F70" s="247"/>
      <c r="G70" s="114"/>
      <c r="H70" s="437"/>
    </row>
    <row r="71" spans="1:9" s="165" customFormat="1" ht="20.25" customHeight="1" thickBot="1">
      <c r="A71" s="57" t="s">
        <v>41</v>
      </c>
      <c r="B71" s="58"/>
      <c r="C71" s="59">
        <v>270</v>
      </c>
      <c r="D71" s="59"/>
      <c r="E71" s="60">
        <f>E35+E9</f>
        <v>95378427445</v>
      </c>
      <c r="F71" s="61">
        <f>F35+F9</f>
        <v>94614873753</v>
      </c>
      <c r="G71" s="23"/>
      <c r="H71" s="438">
        <f>E71-'[3]Sheet1'!$E$64</f>
        <v>0</v>
      </c>
      <c r="I71" s="313">
        <f>F71-'[3]Sheet1'!$F$64</f>
        <v>0</v>
      </c>
    </row>
    <row r="72" spans="1:8" s="165" customFormat="1" ht="20.25" customHeight="1" thickBot="1" thickTop="1">
      <c r="A72" s="41"/>
      <c r="B72" s="41"/>
      <c r="C72" s="42"/>
      <c r="D72" s="43"/>
      <c r="E72" s="44"/>
      <c r="F72" s="44"/>
      <c r="G72" s="23"/>
      <c r="H72" s="437"/>
    </row>
    <row r="73" spans="1:8" s="165" customFormat="1" ht="28.5" customHeight="1" thickTop="1">
      <c r="A73" s="456" t="s">
        <v>42</v>
      </c>
      <c r="B73" s="458"/>
      <c r="C73" s="53" t="s">
        <v>5</v>
      </c>
      <c r="D73" s="54" t="s">
        <v>6</v>
      </c>
      <c r="E73" s="55" t="s">
        <v>160</v>
      </c>
      <c r="F73" s="56" t="s">
        <v>55</v>
      </c>
      <c r="G73" s="6"/>
      <c r="H73" s="437"/>
    </row>
    <row r="74" spans="1:8" s="165" customFormat="1" ht="12.75">
      <c r="A74" s="62" t="s">
        <v>43</v>
      </c>
      <c r="B74" s="63" t="s">
        <v>44</v>
      </c>
      <c r="C74" s="64">
        <v>300</v>
      </c>
      <c r="D74" s="64"/>
      <c r="E74" s="65">
        <f>E75+E90</f>
        <v>45987902387</v>
      </c>
      <c r="F74" s="65">
        <f>F75+F90</f>
        <v>47911841076</v>
      </c>
      <c r="G74" s="9"/>
      <c r="H74" s="437"/>
    </row>
    <row r="75" spans="1:8" s="165" customFormat="1" ht="12.75">
      <c r="A75" s="62" t="s">
        <v>8</v>
      </c>
      <c r="B75" s="63" t="s">
        <v>45</v>
      </c>
      <c r="C75" s="64">
        <v>310</v>
      </c>
      <c r="D75" s="64"/>
      <c r="E75" s="65">
        <f>SUM(E76:E89)</f>
        <v>17344080147</v>
      </c>
      <c r="F75" s="65">
        <f>SUM(F76:F89)</f>
        <v>17180018836</v>
      </c>
      <c r="G75" s="9"/>
      <c r="H75" s="437"/>
    </row>
    <row r="76" spans="1:8" s="165" customFormat="1" ht="12.75">
      <c r="A76" s="111"/>
      <c r="B76" s="315" t="s">
        <v>201</v>
      </c>
      <c r="C76" s="112">
        <v>311</v>
      </c>
      <c r="D76" s="7" t="s">
        <v>643</v>
      </c>
      <c r="E76" s="113">
        <v>9256492039</v>
      </c>
      <c r="F76" s="113">
        <v>8860059343</v>
      </c>
      <c r="G76" s="114"/>
      <c r="H76" s="437"/>
    </row>
    <row r="77" spans="1:8" s="165" customFormat="1" ht="12.75">
      <c r="A77" s="111"/>
      <c r="B77" s="316" t="s">
        <v>202</v>
      </c>
      <c r="C77" s="112">
        <v>312</v>
      </c>
      <c r="D77" s="7"/>
      <c r="E77" s="113">
        <v>19140000</v>
      </c>
      <c r="F77" s="113"/>
      <c r="G77" s="114"/>
      <c r="H77" s="437"/>
    </row>
    <row r="78" spans="1:8" s="165" customFormat="1" ht="12.75">
      <c r="A78" s="111"/>
      <c r="B78" s="13" t="s">
        <v>203</v>
      </c>
      <c r="C78" s="112">
        <v>313</v>
      </c>
      <c r="D78" s="7" t="s">
        <v>645</v>
      </c>
      <c r="E78" s="113">
        <v>158363580</v>
      </c>
      <c r="F78" s="113">
        <v>16189184</v>
      </c>
      <c r="G78" s="114"/>
      <c r="H78" s="437"/>
    </row>
    <row r="79" spans="1:8" s="165" customFormat="1" ht="12.75">
      <c r="A79" s="111"/>
      <c r="B79" s="13" t="s">
        <v>204</v>
      </c>
      <c r="C79" s="112">
        <v>314</v>
      </c>
      <c r="D79" s="11"/>
      <c r="E79" s="115">
        <v>747977936</v>
      </c>
      <c r="F79" s="115">
        <v>2406936229</v>
      </c>
      <c r="G79" s="114"/>
      <c r="H79" s="437"/>
    </row>
    <row r="80" spans="1:8" s="165" customFormat="1" ht="12.75">
      <c r="A80" s="111"/>
      <c r="B80" s="316" t="s">
        <v>205</v>
      </c>
      <c r="C80" s="112">
        <v>315</v>
      </c>
      <c r="D80" s="7" t="s">
        <v>647</v>
      </c>
      <c r="E80" s="115">
        <v>0</v>
      </c>
      <c r="F80" s="115">
        <v>261161227</v>
      </c>
      <c r="G80" s="114"/>
      <c r="H80" s="437"/>
    </row>
    <row r="81" spans="1:8" s="165" customFormat="1" ht="12.75">
      <c r="A81" s="111"/>
      <c r="B81" s="13" t="s">
        <v>206</v>
      </c>
      <c r="C81" s="112">
        <v>316</v>
      </c>
      <c r="D81" s="7"/>
      <c r="E81" s="113"/>
      <c r="F81" s="113"/>
      <c r="G81" s="114"/>
      <c r="H81" s="437"/>
    </row>
    <row r="82" spans="1:8" s="165" customFormat="1" ht="12.75">
      <c r="A82" s="111"/>
      <c r="B82" s="13" t="s">
        <v>207</v>
      </c>
      <c r="C82" s="112">
        <v>317</v>
      </c>
      <c r="D82" s="7"/>
      <c r="E82" s="113"/>
      <c r="F82" s="113"/>
      <c r="G82" s="114"/>
      <c r="H82" s="437"/>
    </row>
    <row r="83" spans="1:8" s="165" customFormat="1" ht="12.75">
      <c r="A83" s="111"/>
      <c r="B83" s="13" t="s">
        <v>208</v>
      </c>
      <c r="C83" s="112">
        <v>318</v>
      </c>
      <c r="D83" s="7" t="s">
        <v>651</v>
      </c>
      <c r="E83" s="113"/>
      <c r="F83" s="113"/>
      <c r="G83" s="114"/>
      <c r="H83" s="437"/>
    </row>
    <row r="84" spans="1:8" s="165" customFormat="1" ht="12.75">
      <c r="A84" s="111"/>
      <c r="B84" s="13" t="s">
        <v>209</v>
      </c>
      <c r="C84" s="112">
        <v>319</v>
      </c>
      <c r="D84" s="7" t="s">
        <v>649</v>
      </c>
      <c r="E84" s="113">
        <v>176603928</v>
      </c>
      <c r="F84" s="113">
        <v>125875825</v>
      </c>
      <c r="G84" s="114"/>
      <c r="H84" s="437"/>
    </row>
    <row r="85" spans="1:8" s="165" customFormat="1" ht="12.75">
      <c r="A85" s="45"/>
      <c r="B85" s="19" t="s">
        <v>210</v>
      </c>
      <c r="C85" s="112">
        <v>320</v>
      </c>
      <c r="D85" s="7" t="s">
        <v>641</v>
      </c>
      <c r="E85" s="113">
        <v>6852000000</v>
      </c>
      <c r="F85" s="113">
        <v>5302000000</v>
      </c>
      <c r="G85" s="114"/>
      <c r="H85" s="437"/>
    </row>
    <row r="86" spans="1:8" s="165" customFormat="1" ht="12.75">
      <c r="A86" s="111"/>
      <c r="B86" s="13" t="s">
        <v>211</v>
      </c>
      <c r="C86" s="112">
        <v>321</v>
      </c>
      <c r="D86" s="7" t="s">
        <v>653</v>
      </c>
      <c r="E86" s="113"/>
      <c r="F86" s="113"/>
      <c r="G86" s="114"/>
      <c r="H86" s="437"/>
    </row>
    <row r="87" spans="1:8" s="165" customFormat="1" ht="12.75">
      <c r="A87" s="111"/>
      <c r="B87" s="13" t="s">
        <v>212</v>
      </c>
      <c r="C87" s="112">
        <v>322</v>
      </c>
      <c r="D87" s="7"/>
      <c r="E87" s="115">
        <v>133502664</v>
      </c>
      <c r="F87" s="115">
        <v>207797028</v>
      </c>
      <c r="G87" s="114"/>
      <c r="H87" s="437"/>
    </row>
    <row r="88" spans="1:8" s="165" customFormat="1" ht="12.75">
      <c r="A88" s="111"/>
      <c r="B88" s="13" t="s">
        <v>213</v>
      </c>
      <c r="C88" s="112">
        <v>323</v>
      </c>
      <c r="D88" s="7"/>
      <c r="E88" s="115"/>
      <c r="F88" s="115"/>
      <c r="G88" s="114"/>
      <c r="H88" s="437"/>
    </row>
    <row r="89" spans="1:8" s="165" customFormat="1" ht="12.75">
      <c r="A89" s="111"/>
      <c r="B89" s="13" t="s">
        <v>214</v>
      </c>
      <c r="C89" s="112">
        <v>324</v>
      </c>
      <c r="D89" s="7"/>
      <c r="E89" s="115"/>
      <c r="F89" s="115"/>
      <c r="G89" s="114"/>
      <c r="H89" s="437"/>
    </row>
    <row r="90" spans="1:8" s="165" customFormat="1" ht="12.75">
      <c r="A90" s="62" t="s">
        <v>0</v>
      </c>
      <c r="B90" s="63" t="s">
        <v>46</v>
      </c>
      <c r="C90" s="64">
        <v>330</v>
      </c>
      <c r="D90" s="64"/>
      <c r="E90" s="65">
        <f>SUM(E91:E103)</f>
        <v>28643822240</v>
      </c>
      <c r="F90" s="65">
        <f>SUM(F91:F103)</f>
        <v>30731822240</v>
      </c>
      <c r="G90" s="9"/>
      <c r="H90" s="437"/>
    </row>
    <row r="91" spans="1:8" s="165" customFormat="1" ht="12.75">
      <c r="A91" s="45"/>
      <c r="B91" s="13" t="s">
        <v>215</v>
      </c>
      <c r="C91" s="112">
        <v>331</v>
      </c>
      <c r="D91" s="7" t="s">
        <v>644</v>
      </c>
      <c r="E91" s="113">
        <v>0</v>
      </c>
      <c r="F91" s="113">
        <v>0</v>
      </c>
      <c r="G91" s="114"/>
      <c r="H91" s="437"/>
    </row>
    <row r="92" spans="1:8" s="165" customFormat="1" ht="12.75">
      <c r="A92" s="111"/>
      <c r="B92" s="316" t="s">
        <v>216</v>
      </c>
      <c r="C92" s="112">
        <v>312</v>
      </c>
      <c r="D92" s="7"/>
      <c r="E92" s="113">
        <v>0</v>
      </c>
      <c r="F92" s="113"/>
      <c r="G92" s="114"/>
      <c r="H92" s="437"/>
    </row>
    <row r="93" spans="1:8" s="165" customFormat="1" ht="12.75">
      <c r="A93" s="111"/>
      <c r="B93" s="316" t="s">
        <v>217</v>
      </c>
      <c r="C93" s="112">
        <v>313</v>
      </c>
      <c r="D93" s="7" t="s">
        <v>648</v>
      </c>
      <c r="E93" s="115">
        <v>0</v>
      </c>
      <c r="F93" s="115">
        <v>0</v>
      </c>
      <c r="G93" s="114"/>
      <c r="H93" s="437"/>
    </row>
    <row r="94" spans="1:8" s="165" customFormat="1" ht="12.75">
      <c r="A94" s="45"/>
      <c r="B94" s="13" t="s">
        <v>218</v>
      </c>
      <c r="C94" s="112">
        <v>334</v>
      </c>
      <c r="D94" s="7"/>
      <c r="E94" s="113">
        <v>0</v>
      </c>
      <c r="F94" s="113">
        <v>0</v>
      </c>
      <c r="G94" s="114"/>
      <c r="H94" s="437"/>
    </row>
    <row r="95" spans="1:8" s="165" customFormat="1" ht="12.75">
      <c r="A95" s="45"/>
      <c r="B95" s="13" t="s">
        <v>219</v>
      </c>
      <c r="C95" s="112">
        <v>335</v>
      </c>
      <c r="D95" s="7"/>
      <c r="E95" s="113">
        <v>0</v>
      </c>
      <c r="F95" s="113">
        <v>0</v>
      </c>
      <c r="G95" s="114"/>
      <c r="H95" s="437"/>
    </row>
    <row r="96" spans="1:8" s="165" customFormat="1" ht="12.75">
      <c r="A96" s="111"/>
      <c r="B96" s="13" t="s">
        <v>220</v>
      </c>
      <c r="C96" s="112">
        <v>316</v>
      </c>
      <c r="D96" s="7" t="s">
        <v>652</v>
      </c>
      <c r="E96" s="113"/>
      <c r="F96" s="113"/>
      <c r="G96" s="114"/>
      <c r="H96" s="437"/>
    </row>
    <row r="97" spans="1:8" s="165" customFormat="1" ht="12.75">
      <c r="A97" s="45"/>
      <c r="B97" s="13" t="s">
        <v>221</v>
      </c>
      <c r="C97" s="112">
        <v>337</v>
      </c>
      <c r="D97" s="7" t="s">
        <v>650</v>
      </c>
      <c r="E97" s="113">
        <v>0</v>
      </c>
      <c r="F97" s="113">
        <v>0</v>
      </c>
      <c r="G97" s="114"/>
      <c r="H97" s="437"/>
    </row>
    <row r="98" spans="1:8" s="165" customFormat="1" ht="12.75">
      <c r="A98" s="111"/>
      <c r="B98" s="13" t="s">
        <v>640</v>
      </c>
      <c r="C98" s="112">
        <v>338</v>
      </c>
      <c r="D98" s="7" t="s">
        <v>642</v>
      </c>
      <c r="E98" s="113">
        <v>28643822240</v>
      </c>
      <c r="F98" s="113">
        <v>30731822240</v>
      </c>
      <c r="G98" s="114"/>
      <c r="H98" s="437"/>
    </row>
    <row r="99" spans="1:8" s="165" customFormat="1" ht="12.75">
      <c r="A99" s="111"/>
      <c r="B99" s="13" t="s">
        <v>222</v>
      </c>
      <c r="C99" s="112">
        <v>339</v>
      </c>
      <c r="D99" s="7"/>
      <c r="E99" s="113">
        <v>0</v>
      </c>
      <c r="F99" s="113">
        <v>0</v>
      </c>
      <c r="G99" s="114"/>
      <c r="H99" s="437"/>
    </row>
    <row r="100" spans="1:8" s="165" customFormat="1" ht="12.75">
      <c r="A100" s="111"/>
      <c r="B100" s="13" t="s">
        <v>223</v>
      </c>
      <c r="C100" s="112">
        <v>340</v>
      </c>
      <c r="D100" s="7">
        <v>22</v>
      </c>
      <c r="E100" s="113">
        <v>0</v>
      </c>
      <c r="F100" s="113">
        <v>0</v>
      </c>
      <c r="G100" s="114"/>
      <c r="H100" s="437"/>
    </row>
    <row r="101" spans="1:8" s="165" customFormat="1" ht="12.75">
      <c r="A101" s="111"/>
      <c r="B101" s="13" t="s">
        <v>224</v>
      </c>
      <c r="C101" s="112">
        <v>341</v>
      </c>
      <c r="D101" s="7" t="s">
        <v>656</v>
      </c>
      <c r="E101" s="113">
        <v>0</v>
      </c>
      <c r="F101" s="113">
        <v>0</v>
      </c>
      <c r="G101" s="114"/>
      <c r="H101" s="437"/>
    </row>
    <row r="102" spans="1:8" s="165" customFormat="1" ht="12.75">
      <c r="A102" s="111"/>
      <c r="B102" s="13" t="s">
        <v>225</v>
      </c>
      <c r="C102" s="112">
        <v>342</v>
      </c>
      <c r="D102" s="7" t="s">
        <v>654</v>
      </c>
      <c r="E102" s="113">
        <v>0</v>
      </c>
      <c r="F102" s="113">
        <v>0</v>
      </c>
      <c r="G102" s="114"/>
      <c r="H102" s="437"/>
    </row>
    <row r="103" spans="1:8" s="165" customFormat="1" ht="12.75">
      <c r="A103" s="111"/>
      <c r="B103" s="13" t="s">
        <v>226</v>
      </c>
      <c r="C103" s="112">
        <v>343</v>
      </c>
      <c r="D103" s="7"/>
      <c r="E103" s="115">
        <v>0</v>
      </c>
      <c r="F103" s="115">
        <v>0</v>
      </c>
      <c r="G103" s="114"/>
      <c r="H103" s="437"/>
    </row>
    <row r="104" spans="1:8" s="165" customFormat="1" ht="12.75">
      <c r="A104" s="62" t="s">
        <v>47</v>
      </c>
      <c r="B104" s="63" t="s">
        <v>48</v>
      </c>
      <c r="C104" s="64">
        <v>400</v>
      </c>
      <c r="D104" s="64"/>
      <c r="E104" s="65">
        <f>E105+E122</f>
        <v>49390525058</v>
      </c>
      <c r="F104" s="65">
        <f>F105+F122</f>
        <v>46703032677</v>
      </c>
      <c r="G104" s="9"/>
      <c r="H104" s="437"/>
    </row>
    <row r="105" spans="1:8" s="165" customFormat="1" ht="12.75">
      <c r="A105" s="62" t="s">
        <v>8</v>
      </c>
      <c r="B105" s="63" t="s">
        <v>49</v>
      </c>
      <c r="C105" s="64">
        <v>410</v>
      </c>
      <c r="D105" s="64">
        <v>25</v>
      </c>
      <c r="E105" s="65">
        <f>E106+E108+E109+E110+E111+E112+E113+E114+E115+E116+E117+E118+E121</f>
        <v>49390525058</v>
      </c>
      <c r="F105" s="65">
        <f>F106+F108+F109+F110+F111+F112+F113+F114+F115+F116+F117+F118+F121</f>
        <v>46703032677</v>
      </c>
      <c r="G105" s="9"/>
      <c r="H105" s="437"/>
    </row>
    <row r="106" spans="1:8" s="165" customFormat="1" ht="12.75">
      <c r="A106" s="45"/>
      <c r="B106" s="13" t="s">
        <v>227</v>
      </c>
      <c r="C106" s="112">
        <v>411</v>
      </c>
      <c r="D106" s="7"/>
      <c r="E106" s="92">
        <f>SUM(E107:E108)</f>
        <v>32650000000</v>
      </c>
      <c r="F106" s="92">
        <f>SUM(F107:F108)</f>
        <v>32650000000</v>
      </c>
      <c r="G106" s="114"/>
      <c r="H106" s="437"/>
    </row>
    <row r="107" spans="1:8" s="165" customFormat="1" ht="12.75">
      <c r="A107" s="45"/>
      <c r="B107" s="13" t="s">
        <v>228</v>
      </c>
      <c r="C107" s="112" t="s">
        <v>229</v>
      </c>
      <c r="D107" s="7"/>
      <c r="E107" s="92">
        <v>32650000000</v>
      </c>
      <c r="F107" s="92">
        <v>32650000000</v>
      </c>
      <c r="G107" s="114"/>
      <c r="H107" s="437"/>
    </row>
    <row r="108" spans="1:8" s="165" customFormat="1" ht="12.75">
      <c r="A108" s="45"/>
      <c r="B108" s="13" t="s">
        <v>230</v>
      </c>
      <c r="C108" s="112" t="s">
        <v>245</v>
      </c>
      <c r="D108" s="7"/>
      <c r="E108" s="113">
        <v>0</v>
      </c>
      <c r="F108" s="113">
        <v>0</v>
      </c>
      <c r="G108" s="114"/>
      <c r="H108" s="437"/>
    </row>
    <row r="109" spans="1:8" s="165" customFormat="1" ht="12.75">
      <c r="A109" s="45"/>
      <c r="B109" s="13" t="s">
        <v>50</v>
      </c>
      <c r="C109" s="112">
        <v>412</v>
      </c>
      <c r="D109" s="7"/>
      <c r="E109" s="113">
        <v>0</v>
      </c>
      <c r="F109" s="113">
        <v>0</v>
      </c>
      <c r="G109" s="114"/>
      <c r="H109" s="437"/>
    </row>
    <row r="110" spans="1:8" s="165" customFormat="1" ht="12.75">
      <c r="A110" s="45"/>
      <c r="B110" s="13" t="s">
        <v>231</v>
      </c>
      <c r="C110" s="112">
        <v>413</v>
      </c>
      <c r="D110" s="7"/>
      <c r="E110" s="113">
        <v>0</v>
      </c>
      <c r="F110" s="113">
        <v>0</v>
      </c>
      <c r="G110" s="114"/>
      <c r="H110" s="437"/>
    </row>
    <row r="111" spans="1:8" s="165" customFormat="1" ht="12.75">
      <c r="A111" s="45"/>
      <c r="B111" s="13" t="s">
        <v>232</v>
      </c>
      <c r="C111" s="112">
        <v>414</v>
      </c>
      <c r="D111" s="7"/>
      <c r="E111" s="113">
        <v>0</v>
      </c>
      <c r="F111" s="113">
        <v>0</v>
      </c>
      <c r="G111" s="114"/>
      <c r="H111" s="437"/>
    </row>
    <row r="112" spans="1:8" s="165" customFormat="1" ht="12.75">
      <c r="A112" s="45"/>
      <c r="B112" s="13" t="s">
        <v>233</v>
      </c>
      <c r="C112" s="112">
        <v>415</v>
      </c>
      <c r="D112" s="7"/>
      <c r="E112" s="113">
        <v>0</v>
      </c>
      <c r="F112" s="113">
        <v>0</v>
      </c>
      <c r="G112" s="114"/>
      <c r="H112" s="437"/>
    </row>
    <row r="113" spans="1:8" s="165" customFormat="1" ht="12.75">
      <c r="A113" s="45"/>
      <c r="B113" s="13" t="s">
        <v>234</v>
      </c>
      <c r="C113" s="119">
        <v>416</v>
      </c>
      <c r="D113" s="7">
        <v>26</v>
      </c>
      <c r="E113" s="113">
        <v>0</v>
      </c>
      <c r="F113" s="113">
        <v>0</v>
      </c>
      <c r="G113" s="114"/>
      <c r="H113" s="437"/>
    </row>
    <row r="114" spans="1:8" s="165" customFormat="1" ht="12.75">
      <c r="A114" s="45"/>
      <c r="B114" s="13" t="s">
        <v>235</v>
      </c>
      <c r="C114" s="119">
        <v>417</v>
      </c>
      <c r="D114" s="7">
        <v>27</v>
      </c>
      <c r="E114" s="113">
        <v>0</v>
      </c>
      <c r="F114" s="113">
        <v>0</v>
      </c>
      <c r="G114" s="114"/>
      <c r="H114" s="437"/>
    </row>
    <row r="115" spans="1:8" s="165" customFormat="1" ht="12.75">
      <c r="A115" s="45"/>
      <c r="B115" s="13" t="s">
        <v>236</v>
      </c>
      <c r="C115" s="112">
        <v>418</v>
      </c>
      <c r="D115" s="7"/>
      <c r="E115" s="113">
        <v>897105742</v>
      </c>
      <c r="F115" s="170">
        <v>897105742</v>
      </c>
      <c r="G115" s="114"/>
      <c r="H115" s="437"/>
    </row>
    <row r="116" spans="1:8" s="165" customFormat="1" ht="12.75">
      <c r="A116" s="45"/>
      <c r="B116" s="13" t="s">
        <v>237</v>
      </c>
      <c r="C116" s="112">
        <v>419</v>
      </c>
      <c r="D116" s="7"/>
      <c r="E116" s="113">
        <v>0</v>
      </c>
      <c r="F116" s="113">
        <v>0</v>
      </c>
      <c r="G116" s="114"/>
      <c r="H116" s="437"/>
    </row>
    <row r="117" spans="1:9" s="165" customFormat="1" ht="12.75">
      <c r="A117" s="45"/>
      <c r="B117" s="13" t="s">
        <v>238</v>
      </c>
      <c r="C117" s="112">
        <v>420</v>
      </c>
      <c r="D117" s="7"/>
      <c r="E117" s="113">
        <v>0</v>
      </c>
      <c r="F117" s="113"/>
      <c r="G117" s="114"/>
      <c r="H117" s="437"/>
      <c r="I117" s="313"/>
    </row>
    <row r="118" spans="1:8" s="165" customFormat="1" ht="12.75">
      <c r="A118" s="45"/>
      <c r="B118" s="13" t="s">
        <v>241</v>
      </c>
      <c r="C118" s="112">
        <v>421</v>
      </c>
      <c r="D118" s="7"/>
      <c r="E118" s="113">
        <f>SUM(E119:E120)</f>
        <v>15843419316</v>
      </c>
      <c r="F118" s="113">
        <f>SUM(F119:F120)</f>
        <v>13155926935</v>
      </c>
      <c r="G118" s="114"/>
      <c r="H118" s="437"/>
    </row>
    <row r="119" spans="1:8" s="165" customFormat="1" ht="12.75">
      <c r="A119" s="45"/>
      <c r="B119" s="13" t="s">
        <v>240</v>
      </c>
      <c r="C119" s="112" t="s">
        <v>243</v>
      </c>
      <c r="D119" s="7"/>
      <c r="E119" s="92">
        <v>12972976935</v>
      </c>
      <c r="F119" s="402">
        <v>13155926935</v>
      </c>
      <c r="G119" s="114"/>
      <c r="H119" s="437"/>
    </row>
    <row r="120" spans="1:8" s="165" customFormat="1" ht="12.75">
      <c r="A120" s="45"/>
      <c r="B120" s="13" t="s">
        <v>239</v>
      </c>
      <c r="C120" s="112" t="s">
        <v>244</v>
      </c>
      <c r="D120" s="7"/>
      <c r="E120" s="113">
        <v>2870442381</v>
      </c>
      <c r="F120" s="170">
        <v>0</v>
      </c>
      <c r="G120" s="114"/>
      <c r="H120" s="437"/>
    </row>
    <row r="121" spans="1:8" s="165" customFormat="1" ht="12.75">
      <c r="A121" s="45"/>
      <c r="B121" s="13" t="s">
        <v>242</v>
      </c>
      <c r="C121" s="112">
        <v>422</v>
      </c>
      <c r="D121" s="7"/>
      <c r="E121" s="113">
        <v>0</v>
      </c>
      <c r="F121" s="113">
        <v>0</v>
      </c>
      <c r="G121" s="114"/>
      <c r="H121" s="437"/>
    </row>
    <row r="122" spans="1:8" s="165" customFormat="1" ht="12.75">
      <c r="A122" s="62" t="s">
        <v>12</v>
      </c>
      <c r="B122" s="63" t="s">
        <v>51</v>
      </c>
      <c r="C122" s="64">
        <v>430</v>
      </c>
      <c r="D122" s="64"/>
      <c r="E122" s="65">
        <f>SUM(E123:E124)</f>
        <v>0</v>
      </c>
      <c r="F122" s="65">
        <f>SUM(F123:F124)</f>
        <v>0</v>
      </c>
      <c r="G122" s="9"/>
      <c r="H122" s="437"/>
    </row>
    <row r="123" spans="1:8" s="165" customFormat="1" ht="12.75">
      <c r="A123" s="45"/>
      <c r="B123" s="13" t="s">
        <v>52</v>
      </c>
      <c r="C123" s="112">
        <v>431</v>
      </c>
      <c r="D123" s="11">
        <v>28</v>
      </c>
      <c r="E123" s="115">
        <v>0</v>
      </c>
      <c r="F123" s="115">
        <v>0</v>
      </c>
      <c r="G123" s="114"/>
      <c r="H123" s="437"/>
    </row>
    <row r="124" spans="1:8" s="165" customFormat="1" ht="12.75">
      <c r="A124" s="45"/>
      <c r="B124" s="13" t="s">
        <v>53</v>
      </c>
      <c r="C124" s="112">
        <v>432</v>
      </c>
      <c r="D124" s="11"/>
      <c r="E124" s="115">
        <v>0</v>
      </c>
      <c r="F124" s="115">
        <v>0</v>
      </c>
      <c r="G124" s="114"/>
      <c r="H124" s="437"/>
    </row>
    <row r="125" spans="1:8" s="165" customFormat="1" ht="21.75" customHeight="1" thickBot="1">
      <c r="A125" s="57" t="s">
        <v>54</v>
      </c>
      <c r="B125" s="58"/>
      <c r="C125" s="59">
        <v>440</v>
      </c>
      <c r="D125" s="59"/>
      <c r="E125" s="60">
        <f>E104+E74</f>
        <v>95378427445</v>
      </c>
      <c r="F125" s="61">
        <f>F104+F74</f>
        <v>94614873753</v>
      </c>
      <c r="G125" s="23"/>
      <c r="H125" s="438"/>
    </row>
    <row r="126" spans="1:8" s="165" customFormat="1" ht="9.75" customHeight="1" thickTop="1">
      <c r="A126" s="120"/>
      <c r="B126" s="120"/>
      <c r="C126" s="120"/>
      <c r="D126" s="120"/>
      <c r="E126" s="122">
        <f>E125-E71</f>
        <v>0</v>
      </c>
      <c r="F126" s="122">
        <f>F125-F71</f>
        <v>0</v>
      </c>
      <c r="G126" s="122"/>
      <c r="H126" s="437"/>
    </row>
    <row r="127" spans="1:8" s="94" customFormat="1" ht="15">
      <c r="A127" s="39"/>
      <c r="B127" s="39"/>
      <c r="C127" s="39"/>
      <c r="D127" s="453" t="s">
        <v>167</v>
      </c>
      <c r="E127" s="453"/>
      <c r="F127" s="453"/>
      <c r="G127" s="40"/>
      <c r="H127" s="69"/>
    </row>
    <row r="128" spans="1:8" s="94" customFormat="1" ht="15">
      <c r="A128" s="39"/>
      <c r="B128" s="39"/>
      <c r="C128" s="39"/>
      <c r="D128" s="162"/>
      <c r="E128" s="162"/>
      <c r="F128" s="162"/>
      <c r="G128" s="40"/>
      <c r="H128" s="69"/>
    </row>
    <row r="129" spans="1:8" s="94" customFormat="1" ht="12.75" customHeight="1">
      <c r="A129" s="452" t="s">
        <v>161</v>
      </c>
      <c r="B129" s="452"/>
      <c r="C129" s="452"/>
      <c r="D129" s="452"/>
      <c r="E129" s="452"/>
      <c r="F129" s="452"/>
      <c r="G129" s="93"/>
      <c r="H129" s="69"/>
    </row>
    <row r="137" spans="1:7" ht="12.75">
      <c r="A137" s="451" t="s">
        <v>899</v>
      </c>
      <c r="B137" s="451"/>
      <c r="C137" s="451"/>
      <c r="D137" s="451"/>
      <c r="E137" s="451"/>
      <c r="F137" s="451"/>
      <c r="G137" s="99"/>
    </row>
  </sheetData>
  <sheetProtection/>
  <mergeCells count="7">
    <mergeCell ref="A137:F137"/>
    <mergeCell ref="A129:F129"/>
    <mergeCell ref="D127:F127"/>
    <mergeCell ref="A4:F4"/>
    <mergeCell ref="A5:F5"/>
    <mergeCell ref="A8:B8"/>
    <mergeCell ref="A73:B73"/>
  </mergeCells>
  <conditionalFormatting sqref="E1 A1:A3">
    <cfRule type="cellIs" priority="1" dxfId="3" operator="lessThan" stopIfTrue="1">
      <formula>0</formula>
    </cfRule>
  </conditionalFormatting>
  <printOptions horizontalCentered="1"/>
  <pageMargins left="0" right="0" top="0.2755905511811024" bottom="0.35433070866141736" header="0" footer="0"/>
  <pageSetup horizontalDpi="600" verticalDpi="600" orientation="portrait" scale="90" r:id="rId3"/>
  <rowBreaks count="1" manualBreakCount="1">
    <brk id="6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51"/>
  <sheetViews>
    <sheetView showGridLines="0" view="pageBreakPreview" zoomScaleSheetLayoutView="100" zoomScalePageLayoutView="0" workbookViewId="0" topLeftCell="A1">
      <selection activeCell="I35" sqref="I35"/>
    </sheetView>
  </sheetViews>
  <sheetFormatPr defaultColWidth="9.16015625" defaultRowHeight="12.75"/>
  <cols>
    <col min="1" max="1" width="46.16015625" style="101" customWidth="1"/>
    <col min="2" max="2" width="7.16015625" style="101" customWidth="1"/>
    <col min="3" max="3" width="7" style="101" customWidth="1"/>
    <col min="4" max="7" width="16.33203125" style="94" customWidth="1"/>
    <col min="8" max="16384" width="9.16015625" style="94" customWidth="1"/>
  </cols>
  <sheetData>
    <row r="1" spans="1:7" ht="12.75">
      <c r="A1" s="30" t="str">
        <f>BCDKT!A1</f>
        <v>CÔNG TY CỔ PHẦN PHÂN BÓN DẦU KHÍ CÀ MAU</v>
      </c>
      <c r="B1" s="123"/>
      <c r="C1" s="123"/>
      <c r="D1" s="123"/>
      <c r="E1" s="123"/>
      <c r="F1" s="123"/>
      <c r="G1" s="4" t="s">
        <v>59</v>
      </c>
    </row>
    <row r="2" spans="1:7" ht="12.75">
      <c r="A2" s="31" t="str">
        <f>'[1]BCDKT'!A2</f>
        <v>Đơn vị :CÔNG TY CP BAO BÌ DẦU KHÍ VIỆT NAM </v>
      </c>
      <c r="B2" s="123"/>
      <c r="C2" s="123"/>
      <c r="D2" s="123"/>
      <c r="E2" s="123"/>
      <c r="F2" s="123"/>
      <c r="G2" s="172" t="s">
        <v>171</v>
      </c>
    </row>
    <row r="3" spans="1:7" ht="12.75">
      <c r="A3" s="123"/>
      <c r="B3" s="123"/>
      <c r="C3" s="123"/>
      <c r="D3" s="123"/>
      <c r="E3" s="123"/>
      <c r="F3" s="123"/>
      <c r="G3" s="172" t="s">
        <v>172</v>
      </c>
    </row>
    <row r="4" spans="1:7" ht="18">
      <c r="A4" s="463" t="s">
        <v>58</v>
      </c>
      <c r="B4" s="463"/>
      <c r="C4" s="463"/>
      <c r="D4" s="463"/>
      <c r="E4" s="463"/>
      <c r="F4" s="463"/>
      <c r="G4" s="463"/>
    </row>
    <row r="5" spans="1:7" ht="12.75">
      <c r="A5" s="464" t="s">
        <v>168</v>
      </c>
      <c r="B5" s="464"/>
      <c r="C5" s="464"/>
      <c r="D5" s="464"/>
      <c r="E5" s="464"/>
      <c r="F5" s="464"/>
      <c r="G5" s="464"/>
    </row>
    <row r="6" spans="1:6" ht="12.75">
      <c r="A6" s="26"/>
      <c r="E6" s="4"/>
      <c r="F6" s="4"/>
    </row>
    <row r="7" spans="5:7" ht="13.5" thickBot="1">
      <c r="E7" s="108"/>
      <c r="F7" s="108"/>
      <c r="G7" s="108" t="s">
        <v>3</v>
      </c>
    </row>
    <row r="8" spans="1:7" s="124" customFormat="1" ht="18" customHeight="1" thickTop="1">
      <c r="A8" s="465" t="s">
        <v>60</v>
      </c>
      <c r="B8" s="467" t="s">
        <v>5</v>
      </c>
      <c r="C8" s="467" t="s">
        <v>6</v>
      </c>
      <c r="D8" s="461" t="s">
        <v>165</v>
      </c>
      <c r="E8" s="461"/>
      <c r="F8" s="461" t="s">
        <v>88</v>
      </c>
      <c r="G8" s="462"/>
    </row>
    <row r="9" spans="1:7" s="124" customFormat="1" ht="18" customHeight="1">
      <c r="A9" s="466"/>
      <c r="B9" s="468"/>
      <c r="C9" s="468"/>
      <c r="D9" s="68" t="s">
        <v>169</v>
      </c>
      <c r="E9" s="68" t="s">
        <v>164</v>
      </c>
      <c r="F9" s="68" t="s">
        <v>169</v>
      </c>
      <c r="G9" s="68" t="s">
        <v>164</v>
      </c>
    </row>
    <row r="10" spans="1:7" s="124" customFormat="1" ht="17.25" customHeight="1">
      <c r="A10" s="72" t="s">
        <v>61</v>
      </c>
      <c r="B10" s="70" t="s">
        <v>62</v>
      </c>
      <c r="C10" s="64">
        <v>1</v>
      </c>
      <c r="D10" s="65">
        <v>31553169000</v>
      </c>
      <c r="E10" s="65">
        <v>37859779540</v>
      </c>
      <c r="F10" s="65">
        <v>31553169000</v>
      </c>
      <c r="G10" s="65">
        <v>37859779540</v>
      </c>
    </row>
    <row r="11" spans="1:7" s="124" customFormat="1" ht="17.25" customHeight="1">
      <c r="A11" s="72" t="s">
        <v>63</v>
      </c>
      <c r="B11" s="70" t="s">
        <v>64</v>
      </c>
      <c r="C11" s="64">
        <v>2</v>
      </c>
      <c r="D11" s="65"/>
      <c r="E11" s="65"/>
      <c r="F11" s="65"/>
      <c r="G11" s="65"/>
    </row>
    <row r="12" spans="1:7" s="36" customFormat="1" ht="12">
      <c r="A12" s="67" t="s">
        <v>89</v>
      </c>
      <c r="B12" s="33"/>
      <c r="C12" s="34"/>
      <c r="D12" s="35"/>
      <c r="E12" s="35"/>
      <c r="F12" s="35"/>
      <c r="G12" s="35"/>
    </row>
    <row r="13" spans="1:7" s="36" customFormat="1" ht="12">
      <c r="A13" s="67" t="s">
        <v>90</v>
      </c>
      <c r="B13" s="33"/>
      <c r="C13" s="34"/>
      <c r="D13" s="35"/>
      <c r="E13" s="35"/>
      <c r="F13" s="35"/>
      <c r="G13" s="35"/>
    </row>
    <row r="14" spans="1:7" s="36" customFormat="1" ht="12">
      <c r="A14" s="67" t="s">
        <v>91</v>
      </c>
      <c r="B14" s="33"/>
      <c r="C14" s="34"/>
      <c r="D14" s="35"/>
      <c r="E14" s="35"/>
      <c r="F14" s="35"/>
      <c r="G14" s="35"/>
    </row>
    <row r="15" spans="1:7" s="124" customFormat="1" ht="25.5">
      <c r="A15" s="73" t="s">
        <v>158</v>
      </c>
      <c r="B15" s="70">
        <v>10</v>
      </c>
      <c r="C15" s="64"/>
      <c r="D15" s="65">
        <f>+D10-D11</f>
        <v>31553169000</v>
      </c>
      <c r="E15" s="65">
        <f>+E10-E11</f>
        <v>37859779540</v>
      </c>
      <c r="F15" s="65">
        <f>+F10-F11</f>
        <v>31553169000</v>
      </c>
      <c r="G15" s="65">
        <f>+G10-G11</f>
        <v>37859779540</v>
      </c>
    </row>
    <row r="16" spans="1:7" s="124" customFormat="1" ht="12.75">
      <c r="A16" s="125" t="s">
        <v>65</v>
      </c>
      <c r="B16" s="49" t="s">
        <v>66</v>
      </c>
      <c r="C16" s="112">
        <v>3</v>
      </c>
      <c r="D16" s="116">
        <v>25818588708</v>
      </c>
      <c r="E16" s="116">
        <v>32006628586</v>
      </c>
      <c r="F16" s="116">
        <v>25818588708</v>
      </c>
      <c r="G16" s="116">
        <v>32006628586</v>
      </c>
    </row>
    <row r="17" spans="1:7" s="124" customFormat="1" ht="25.5">
      <c r="A17" s="73" t="s">
        <v>67</v>
      </c>
      <c r="B17" s="70" t="s">
        <v>68</v>
      </c>
      <c r="C17" s="64"/>
      <c r="D17" s="65">
        <f>+D15-D16</f>
        <v>5734580292</v>
      </c>
      <c r="E17" s="65">
        <f>+E15-E16</f>
        <v>5853150954</v>
      </c>
      <c r="F17" s="65">
        <f>+F15-F16</f>
        <v>5734580292</v>
      </c>
      <c r="G17" s="65">
        <f>+G15-G16</f>
        <v>5853150954</v>
      </c>
    </row>
    <row r="18" spans="1:7" s="29" customFormat="1" ht="12.75">
      <c r="A18" s="125" t="s">
        <v>69</v>
      </c>
      <c r="B18" s="126" t="s">
        <v>70</v>
      </c>
      <c r="C18" s="112">
        <v>4</v>
      </c>
      <c r="D18" s="116">
        <v>65631128</v>
      </c>
      <c r="E18" s="116">
        <v>12932891</v>
      </c>
      <c r="F18" s="116">
        <v>65631128</v>
      </c>
      <c r="G18" s="116">
        <v>12932891</v>
      </c>
    </row>
    <row r="19" spans="1:7" s="29" customFormat="1" ht="12.75">
      <c r="A19" s="125" t="s">
        <v>71</v>
      </c>
      <c r="B19" s="126" t="s">
        <v>72</v>
      </c>
      <c r="C19" s="112">
        <v>5</v>
      </c>
      <c r="D19" s="116">
        <v>720696837</v>
      </c>
      <c r="E19" s="116">
        <v>1190430672</v>
      </c>
      <c r="F19" s="116">
        <v>720696837</v>
      </c>
      <c r="G19" s="116">
        <v>1190430672</v>
      </c>
    </row>
    <row r="20" spans="1:7" s="161" customFormat="1" ht="12.75">
      <c r="A20" s="74" t="s">
        <v>73</v>
      </c>
      <c r="B20" s="71">
        <v>23</v>
      </c>
      <c r="C20" s="15"/>
      <c r="D20" s="100">
        <v>720696837</v>
      </c>
      <c r="E20" s="100">
        <v>1190430672</v>
      </c>
      <c r="F20" s="100">
        <v>720696837</v>
      </c>
      <c r="G20" s="100">
        <v>1190430672</v>
      </c>
    </row>
    <row r="21" spans="1:7" s="29" customFormat="1" ht="12.75">
      <c r="A21" s="125" t="s">
        <v>74</v>
      </c>
      <c r="B21" s="126" t="s">
        <v>77</v>
      </c>
      <c r="C21" s="112" t="s">
        <v>635</v>
      </c>
      <c r="D21" s="116">
        <v>461779397</v>
      </c>
      <c r="E21" s="116">
        <v>307438272</v>
      </c>
      <c r="F21" s="116">
        <v>461779397</v>
      </c>
      <c r="G21" s="116">
        <v>307438272</v>
      </c>
    </row>
    <row r="22" spans="1:7" s="29" customFormat="1" ht="12.75">
      <c r="A22" s="125" t="s">
        <v>76</v>
      </c>
      <c r="B22" s="126" t="s">
        <v>136</v>
      </c>
      <c r="C22" s="112" t="s">
        <v>634</v>
      </c>
      <c r="D22" s="116">
        <v>1428354763</v>
      </c>
      <c r="E22" s="116">
        <v>1176984848</v>
      </c>
      <c r="F22" s="116">
        <v>1428354763</v>
      </c>
      <c r="G22" s="116">
        <v>1176984848</v>
      </c>
    </row>
    <row r="23" spans="1:7" s="124" customFormat="1" ht="25.5">
      <c r="A23" s="73" t="s">
        <v>261</v>
      </c>
      <c r="B23" s="70">
        <v>30</v>
      </c>
      <c r="C23" s="64"/>
      <c r="D23" s="65">
        <f>+D17+D18-D19-D21-D22</f>
        <v>3189380423</v>
      </c>
      <c r="E23" s="65">
        <f>+E17+E18-E19-E21-E22</f>
        <v>3191230053</v>
      </c>
      <c r="F23" s="65">
        <f>+F17+F18-F19-F21-F22</f>
        <v>3189380423</v>
      </c>
      <c r="G23" s="65">
        <f>+G17+G18-G19-G21-G22</f>
        <v>3191230053</v>
      </c>
    </row>
    <row r="24" spans="1:7" s="124" customFormat="1" ht="12.75">
      <c r="A24" s="125" t="s">
        <v>78</v>
      </c>
      <c r="B24" s="126" t="s">
        <v>79</v>
      </c>
      <c r="C24" s="112">
        <v>6</v>
      </c>
      <c r="D24" s="116"/>
      <c r="E24" s="116">
        <v>66000000</v>
      </c>
      <c r="F24" s="116"/>
      <c r="G24" s="116">
        <v>66000000</v>
      </c>
    </row>
    <row r="25" spans="1:7" s="29" customFormat="1" ht="12.75">
      <c r="A25" s="125" t="s">
        <v>80</v>
      </c>
      <c r="B25" s="126" t="s">
        <v>81</v>
      </c>
      <c r="C25" s="7">
        <v>7</v>
      </c>
      <c r="D25" s="116"/>
      <c r="E25" s="116"/>
      <c r="F25" s="116"/>
      <c r="G25" s="116"/>
    </row>
    <row r="26" spans="1:7" s="124" customFormat="1" ht="25.5">
      <c r="A26" s="73" t="s">
        <v>159</v>
      </c>
      <c r="B26" s="70">
        <v>40</v>
      </c>
      <c r="C26" s="64"/>
      <c r="D26" s="65">
        <f>+D24+D25</f>
        <v>0</v>
      </c>
      <c r="E26" s="65">
        <f>+E24+E25</f>
        <v>66000000</v>
      </c>
      <c r="F26" s="65">
        <f>+F24+F25</f>
        <v>0</v>
      </c>
      <c r="G26" s="65">
        <f>+G24+G25</f>
        <v>66000000</v>
      </c>
    </row>
    <row r="27" spans="1:7" s="124" customFormat="1" ht="12.75">
      <c r="A27" s="125"/>
      <c r="B27" s="49"/>
      <c r="C27" s="7"/>
      <c r="D27" s="127"/>
      <c r="E27" s="127"/>
      <c r="F27" s="127"/>
      <c r="G27" s="127"/>
    </row>
    <row r="28" spans="1:7" s="124" customFormat="1" ht="25.5" customHeight="1">
      <c r="A28" s="73" t="s">
        <v>246</v>
      </c>
      <c r="B28" s="70" t="s">
        <v>82</v>
      </c>
      <c r="C28" s="64"/>
      <c r="D28" s="65">
        <f>+D23+D26</f>
        <v>3189380423</v>
      </c>
      <c r="E28" s="65">
        <f>+E23+E26</f>
        <v>3257230053</v>
      </c>
      <c r="F28" s="65">
        <f>+F23+F26</f>
        <v>3189380423</v>
      </c>
      <c r="G28" s="65">
        <f>+G23+G26</f>
        <v>3257230053</v>
      </c>
    </row>
    <row r="29" spans="1:7" s="124" customFormat="1" ht="12.75">
      <c r="A29" s="125" t="s">
        <v>247</v>
      </c>
      <c r="B29" s="126" t="s">
        <v>83</v>
      </c>
      <c r="C29" s="7"/>
      <c r="D29" s="116">
        <v>318938042</v>
      </c>
      <c r="E29" s="116">
        <v>325723005</v>
      </c>
      <c r="F29" s="116">
        <v>318938042</v>
      </c>
      <c r="G29" s="116">
        <v>325723005</v>
      </c>
    </row>
    <row r="30" spans="1:7" s="124" customFormat="1" ht="12.75">
      <c r="A30" s="125" t="s">
        <v>248</v>
      </c>
      <c r="B30" s="126" t="s">
        <v>84</v>
      </c>
      <c r="C30" s="7"/>
      <c r="D30" s="116">
        <v>0</v>
      </c>
      <c r="E30" s="116">
        <v>0</v>
      </c>
      <c r="F30" s="116">
        <v>0</v>
      </c>
      <c r="G30" s="116">
        <v>0</v>
      </c>
    </row>
    <row r="31" spans="1:13" s="124" customFormat="1" ht="25.5">
      <c r="A31" s="73" t="s">
        <v>249</v>
      </c>
      <c r="B31" s="70" t="s">
        <v>85</v>
      </c>
      <c r="C31" s="64"/>
      <c r="D31" s="65">
        <f>+D28-D29</f>
        <v>2870442381</v>
      </c>
      <c r="E31" s="65">
        <f>+E28-E29</f>
        <v>2931507048</v>
      </c>
      <c r="F31" s="65">
        <f>+F28-F29</f>
        <v>2870442381</v>
      </c>
      <c r="G31" s="65">
        <f>+G28-G29</f>
        <v>2931507048</v>
      </c>
      <c r="I31" s="160"/>
      <c r="J31" s="160"/>
      <c r="K31" s="160"/>
      <c r="L31" s="160"/>
      <c r="M31" s="160"/>
    </row>
    <row r="32" spans="1:7" s="124" customFormat="1" ht="12.75">
      <c r="A32" s="75"/>
      <c r="B32" s="49"/>
      <c r="C32" s="7"/>
      <c r="D32" s="8"/>
      <c r="E32" s="8"/>
      <c r="F32" s="8"/>
      <c r="G32" s="8"/>
    </row>
    <row r="33" spans="1:7" s="124" customFormat="1" ht="12.75">
      <c r="A33" s="125" t="s">
        <v>250</v>
      </c>
      <c r="B33" s="126" t="s">
        <v>156</v>
      </c>
      <c r="C33" s="7"/>
      <c r="D33" s="127">
        <f>D31/3265000</f>
        <v>879.1554</v>
      </c>
      <c r="E33" s="127">
        <f>E31/3265000</f>
        <v>897.8582076569678</v>
      </c>
      <c r="F33" s="127">
        <f>F31/3265000</f>
        <v>879.1554</v>
      </c>
      <c r="G33" s="127">
        <f>G31/3265000</f>
        <v>897.8582076569678</v>
      </c>
    </row>
    <row r="34" spans="1:7" ht="13.5" thickBot="1">
      <c r="A34" s="128" t="s">
        <v>251</v>
      </c>
      <c r="B34" s="129" t="s">
        <v>252</v>
      </c>
      <c r="C34" s="47"/>
      <c r="D34" s="130">
        <v>0</v>
      </c>
      <c r="E34" s="130">
        <v>0</v>
      </c>
      <c r="F34" s="130">
        <v>0</v>
      </c>
      <c r="G34" s="130">
        <v>0</v>
      </c>
    </row>
    <row r="35" spans="1:7" ht="13.5" thickTop="1">
      <c r="A35" s="131" t="s">
        <v>87</v>
      </c>
      <c r="B35" s="131"/>
      <c r="C35" s="27"/>
      <c r="D35" s="132"/>
      <c r="E35" s="132"/>
      <c r="F35" s="132"/>
      <c r="G35" s="28"/>
    </row>
    <row r="36" spans="1:7" ht="15">
      <c r="A36" s="39"/>
      <c r="B36" s="39"/>
      <c r="C36" s="39"/>
      <c r="E36" s="453" t="str">
        <f>BCDKT!D127</f>
        <v>Bạc Liêu, Ngày 07 tháng 04 năm 2015</v>
      </c>
      <c r="F36" s="453"/>
      <c r="G36" s="453"/>
    </row>
    <row r="37" spans="1:7" s="69" customFormat="1" ht="12.75" customHeight="1">
      <c r="A37" s="66"/>
      <c r="B37" s="66"/>
      <c r="C37" s="66"/>
      <c r="D37" s="66"/>
      <c r="E37" s="66"/>
      <c r="F37" s="66"/>
      <c r="G37" s="66"/>
    </row>
    <row r="38" spans="1:7" ht="12.75">
      <c r="A38" s="459" t="s">
        <v>162</v>
      </c>
      <c r="B38" s="459"/>
      <c r="C38" s="459"/>
      <c r="D38" s="459"/>
      <c r="E38" s="459"/>
      <c r="F38" s="459"/>
      <c r="G38" s="459"/>
    </row>
    <row r="43" ht="12.75">
      <c r="A43" s="95"/>
    </row>
    <row r="44" ht="12.75">
      <c r="A44" s="95"/>
    </row>
    <row r="46" spans="1:7" ht="12.75">
      <c r="A46" s="460" t="s">
        <v>711</v>
      </c>
      <c r="B46" s="460"/>
      <c r="C46" s="460"/>
      <c r="D46" s="460"/>
      <c r="E46" s="460"/>
      <c r="F46" s="460"/>
      <c r="G46" s="460"/>
    </row>
    <row r="50" ht="12.75">
      <c r="A50" s="95"/>
    </row>
    <row r="51" ht="12.75">
      <c r="A51" s="95"/>
    </row>
  </sheetData>
  <sheetProtection/>
  <mergeCells count="10">
    <mergeCell ref="A38:G38"/>
    <mergeCell ref="A46:G46"/>
    <mergeCell ref="E36:G36"/>
    <mergeCell ref="F8:G8"/>
    <mergeCell ref="A4:G4"/>
    <mergeCell ref="A5:G5"/>
    <mergeCell ref="A8:A9"/>
    <mergeCell ref="B8:B9"/>
    <mergeCell ref="C8:C9"/>
    <mergeCell ref="D8:E8"/>
  </mergeCells>
  <conditionalFormatting sqref="A1:A2">
    <cfRule type="cellIs" priority="1" dxfId="3" operator="lessThan" stopIfTrue="1">
      <formula>0</formula>
    </cfRule>
  </conditionalFormatting>
  <printOptions horizontalCentered="1"/>
  <pageMargins left="0" right="0" top="0.5118110236220472" bottom="0.5118110236220472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61"/>
  <sheetViews>
    <sheetView showGridLines="0" view="pageBreakPreview" zoomScaleSheetLayoutView="100" zoomScalePageLayoutView="0" workbookViewId="0" topLeftCell="A34">
      <selection activeCell="K57" sqref="K57"/>
    </sheetView>
  </sheetViews>
  <sheetFormatPr defaultColWidth="9.16015625" defaultRowHeight="12.75"/>
  <cols>
    <col min="1" max="1" width="52.83203125" style="102" customWidth="1"/>
    <col min="2" max="2" width="6" style="103" customWidth="1"/>
    <col min="3" max="3" width="7.16015625" style="102" hidden="1" customWidth="1"/>
    <col min="4" max="4" width="21.33203125" style="104" customWidth="1"/>
    <col min="5" max="5" width="21.33203125" style="105" customWidth="1"/>
    <col min="6" max="6" width="9.16015625" style="102" customWidth="1"/>
    <col min="7" max="16384" width="9.16015625" style="105" customWidth="1"/>
  </cols>
  <sheetData>
    <row r="1" spans="1:6" s="94" customFormat="1" ht="12.75">
      <c r="A1" s="30" t="str">
        <f>KQKD!A1</f>
        <v>CÔNG TY CỔ PHẦN PHÂN BÓN DẦU KHÍ CÀ MAU</v>
      </c>
      <c r="B1" s="123"/>
      <c r="C1" s="123"/>
      <c r="D1" s="123"/>
      <c r="E1" s="4" t="s">
        <v>93</v>
      </c>
      <c r="F1" s="101"/>
    </row>
    <row r="2" spans="1:6" s="94" customFormat="1" ht="12.75">
      <c r="A2" s="31" t="str">
        <f>'[2]BCDKT'!A2</f>
        <v>Đơn vị :CÔNG TY CP BAO BÌ DẦU KHÍ VIỆT NAM </v>
      </c>
      <c r="B2" s="123"/>
      <c r="C2" s="123"/>
      <c r="D2" s="123"/>
      <c r="E2" s="172" t="s">
        <v>171</v>
      </c>
      <c r="F2" s="101"/>
    </row>
    <row r="3" spans="1:6" s="94" customFormat="1" ht="12.75">
      <c r="A3" s="32"/>
      <c r="B3" s="123"/>
      <c r="C3" s="123"/>
      <c r="D3" s="123"/>
      <c r="E3" s="172" t="s">
        <v>172</v>
      </c>
      <c r="F3" s="123"/>
    </row>
    <row r="4" spans="1:6" s="94" customFormat="1" ht="18">
      <c r="A4" s="469" t="s">
        <v>92</v>
      </c>
      <c r="B4" s="469"/>
      <c r="C4" s="469"/>
      <c r="D4" s="469"/>
      <c r="E4" s="469"/>
      <c r="F4" s="101"/>
    </row>
    <row r="5" spans="1:6" s="94" customFormat="1" ht="12.75">
      <c r="A5" s="464" t="s">
        <v>170</v>
      </c>
      <c r="B5" s="464"/>
      <c r="C5" s="464"/>
      <c r="D5" s="464"/>
      <c r="E5" s="464"/>
      <c r="F5" s="101"/>
    </row>
    <row r="6" spans="2:5" ht="12.75">
      <c r="B6" s="133"/>
      <c r="D6" s="159">
        <f>KQKD!F28-LCTT!D12</f>
        <v>0</v>
      </c>
      <c r="E6" s="159">
        <f>KQKD!G28-LCTT!E12</f>
        <v>0</v>
      </c>
    </row>
    <row r="7" spans="1:6" ht="13.5" thickBot="1">
      <c r="A7" s="37"/>
      <c r="B7" s="37"/>
      <c r="C7" s="38"/>
      <c r="E7" s="134" t="s">
        <v>3</v>
      </c>
      <c r="F7" s="109"/>
    </row>
    <row r="8" spans="1:6" s="121" customFormat="1" ht="15.75" customHeight="1" thickTop="1">
      <c r="A8" s="77" t="s">
        <v>94</v>
      </c>
      <c r="B8" s="78" t="s">
        <v>95</v>
      </c>
      <c r="C8" s="79" t="s">
        <v>96</v>
      </c>
      <c r="D8" s="164" t="s">
        <v>169</v>
      </c>
      <c r="E8" s="164" t="s">
        <v>164</v>
      </c>
      <c r="F8" s="120"/>
    </row>
    <row r="9" spans="1:6" s="121" customFormat="1" ht="12.75">
      <c r="A9" s="80"/>
      <c r="B9" s="81" t="s">
        <v>97</v>
      </c>
      <c r="C9" s="81" t="s">
        <v>98</v>
      </c>
      <c r="D9" s="135"/>
      <c r="E9" s="135"/>
      <c r="F9" s="120"/>
    </row>
    <row r="10" spans="1:6" s="137" customFormat="1" ht="15" customHeight="1">
      <c r="A10" s="76"/>
      <c r="B10" s="48"/>
      <c r="C10" s="48"/>
      <c r="D10" s="88"/>
      <c r="E10" s="88"/>
      <c r="F10" s="136"/>
    </row>
    <row r="11" spans="1:6" s="139" customFormat="1" ht="12.75">
      <c r="A11" s="72" t="s">
        <v>99</v>
      </c>
      <c r="B11" s="82"/>
      <c r="C11" s="83"/>
      <c r="D11" s="89"/>
      <c r="E11" s="89"/>
      <c r="F11" s="138"/>
    </row>
    <row r="12" spans="1:6" s="139" customFormat="1" ht="12.75">
      <c r="A12" s="72" t="s">
        <v>100</v>
      </c>
      <c r="B12" s="82" t="s">
        <v>62</v>
      </c>
      <c r="C12" s="83"/>
      <c r="D12" s="89">
        <v>3189380423</v>
      </c>
      <c r="E12" s="89">
        <v>3257230053</v>
      </c>
      <c r="F12" s="138"/>
    </row>
    <row r="13" spans="1:6" s="139" customFormat="1" ht="12.75">
      <c r="A13" s="72" t="s">
        <v>101</v>
      </c>
      <c r="B13" s="82"/>
      <c r="C13" s="83"/>
      <c r="D13" s="89"/>
      <c r="E13" s="89"/>
      <c r="F13" s="138"/>
    </row>
    <row r="14" spans="1:6" s="137" customFormat="1" ht="12.75">
      <c r="A14" s="140" t="s">
        <v>253</v>
      </c>
      <c r="B14" s="126" t="s">
        <v>64</v>
      </c>
      <c r="C14" s="141"/>
      <c r="D14" s="142">
        <v>1515630801</v>
      </c>
      <c r="E14" s="142">
        <v>1446652137</v>
      </c>
      <c r="F14" s="136"/>
    </row>
    <row r="15" spans="1:6" s="137" customFormat="1" ht="12.75">
      <c r="A15" s="143" t="s">
        <v>102</v>
      </c>
      <c r="B15" s="126" t="s">
        <v>103</v>
      </c>
      <c r="C15" s="144"/>
      <c r="D15" s="142"/>
      <c r="E15" s="142"/>
      <c r="F15" s="136"/>
    </row>
    <row r="16" spans="1:6" s="137" customFormat="1" ht="12.75">
      <c r="A16" s="143" t="s">
        <v>104</v>
      </c>
      <c r="B16" s="126"/>
      <c r="C16" s="144"/>
      <c r="D16" s="142"/>
      <c r="E16" s="142"/>
      <c r="F16" s="136"/>
    </row>
    <row r="17" spans="1:6" s="137" customFormat="1" ht="25.5">
      <c r="A17" s="173" t="s">
        <v>254</v>
      </c>
      <c r="B17" s="126" t="s">
        <v>105</v>
      </c>
      <c r="C17" s="141"/>
      <c r="D17" s="142"/>
      <c r="E17" s="142"/>
      <c r="F17" s="136"/>
    </row>
    <row r="18" spans="1:6" s="137" customFormat="1" ht="12.75">
      <c r="A18" s="143" t="s">
        <v>106</v>
      </c>
      <c r="B18" s="126" t="s">
        <v>107</v>
      </c>
      <c r="C18" s="144"/>
      <c r="D18" s="142">
        <v>-65631128</v>
      </c>
      <c r="E18" s="142">
        <v>-12932891</v>
      </c>
      <c r="F18" s="136"/>
    </row>
    <row r="19" spans="1:6" s="137" customFormat="1" ht="12.75">
      <c r="A19" s="140" t="s">
        <v>108</v>
      </c>
      <c r="B19" s="126" t="s">
        <v>109</v>
      </c>
      <c r="C19" s="141"/>
      <c r="D19" s="142">
        <v>720696837</v>
      </c>
      <c r="E19" s="142">
        <v>1190430672</v>
      </c>
      <c r="F19" s="136"/>
    </row>
    <row r="20" spans="1:6" s="179" customFormat="1" ht="12.75">
      <c r="A20" s="174" t="s">
        <v>255</v>
      </c>
      <c r="B20" s="175" t="s">
        <v>257</v>
      </c>
      <c r="C20" s="176"/>
      <c r="D20" s="177"/>
      <c r="E20" s="177"/>
      <c r="F20" s="178"/>
    </row>
    <row r="21" spans="1:6" s="139" customFormat="1" ht="25.5">
      <c r="A21" s="73" t="s">
        <v>110</v>
      </c>
      <c r="B21" s="82" t="s">
        <v>111</v>
      </c>
      <c r="C21" s="83"/>
      <c r="D21" s="89">
        <f>SUM(D12:D20)</f>
        <v>5360076933</v>
      </c>
      <c r="E21" s="89">
        <f>SUM(E12:E20)</f>
        <v>5881379971</v>
      </c>
      <c r="F21" s="138"/>
    </row>
    <row r="22" spans="1:6" s="137" customFormat="1" ht="12.75">
      <c r="A22" s="145" t="s">
        <v>112</v>
      </c>
      <c r="B22" s="126" t="s">
        <v>113</v>
      </c>
      <c r="C22" s="146"/>
      <c r="D22" s="142">
        <v>-6067448404</v>
      </c>
      <c r="E22" s="142">
        <v>7898358767</v>
      </c>
      <c r="F22" s="136"/>
    </row>
    <row r="23" spans="1:6" s="137" customFormat="1" ht="12.75">
      <c r="A23" s="145" t="s">
        <v>114</v>
      </c>
      <c r="B23" s="126" t="s">
        <v>115</v>
      </c>
      <c r="C23" s="146"/>
      <c r="D23" s="142">
        <v>-1561506980</v>
      </c>
      <c r="E23" s="142">
        <v>2622525083</v>
      </c>
      <c r="F23" s="136"/>
    </row>
    <row r="24" spans="1:6" s="137" customFormat="1" ht="12.75">
      <c r="A24" s="147" t="s">
        <v>116</v>
      </c>
      <c r="B24" s="126" t="s">
        <v>66</v>
      </c>
      <c r="C24" s="146"/>
      <c r="D24" s="163">
        <f>-2403644325+109421655</f>
        <v>-2294222670</v>
      </c>
      <c r="E24" s="163">
        <f>-1409655512-219086621</f>
        <v>-1628742133</v>
      </c>
      <c r="F24" s="136"/>
    </row>
    <row r="25" spans="1:6" s="137" customFormat="1" ht="12.75">
      <c r="A25" s="145" t="s">
        <v>117</v>
      </c>
      <c r="B25" s="126" t="s">
        <v>118</v>
      </c>
      <c r="C25" s="146"/>
      <c r="D25" s="142">
        <v>-230934427</v>
      </c>
      <c r="E25" s="142">
        <v>-35041483</v>
      </c>
      <c r="F25" s="136"/>
    </row>
    <row r="26" spans="1:6" s="179" customFormat="1" ht="12.75">
      <c r="A26" s="180" t="s">
        <v>256</v>
      </c>
      <c r="B26" s="175" t="s">
        <v>120</v>
      </c>
      <c r="C26" s="181"/>
      <c r="D26" s="177"/>
      <c r="E26" s="177"/>
      <c r="F26" s="178"/>
    </row>
    <row r="27" spans="1:6" s="137" customFormat="1" ht="12.75">
      <c r="A27" s="148" t="s">
        <v>119</v>
      </c>
      <c r="B27" s="126" t="s">
        <v>122</v>
      </c>
      <c r="C27" s="149"/>
      <c r="D27" s="142">
        <f>-(720696837+61657873)</f>
        <v>-782354710</v>
      </c>
      <c r="E27" s="142">
        <f>-(1190430672+106636384)</f>
        <v>-1297067056</v>
      </c>
      <c r="F27" s="136"/>
    </row>
    <row r="28" spans="1:6" s="137" customFormat="1" ht="12.75">
      <c r="A28" s="148" t="s">
        <v>121</v>
      </c>
      <c r="B28" s="126" t="s">
        <v>124</v>
      </c>
      <c r="C28" s="149"/>
      <c r="D28" s="142">
        <v>0</v>
      </c>
      <c r="E28" s="142">
        <v>0</v>
      </c>
      <c r="F28" s="136"/>
    </row>
    <row r="29" spans="1:6" s="137" customFormat="1" ht="12.75">
      <c r="A29" s="148" t="s">
        <v>123</v>
      </c>
      <c r="B29" s="126" t="s">
        <v>126</v>
      </c>
      <c r="C29" s="149"/>
      <c r="D29" s="142">
        <v>0</v>
      </c>
      <c r="E29" s="142">
        <v>0</v>
      </c>
      <c r="F29" s="136"/>
    </row>
    <row r="30" spans="1:6" s="137" customFormat="1" ht="12.75">
      <c r="A30" s="148" t="s">
        <v>125</v>
      </c>
      <c r="B30" s="126" t="s">
        <v>258</v>
      </c>
      <c r="C30" s="149"/>
      <c r="D30" s="142">
        <v>-257244364</v>
      </c>
      <c r="E30" s="142"/>
      <c r="F30" s="136"/>
    </row>
    <row r="31" spans="1:6" s="139" customFormat="1" ht="25.5">
      <c r="A31" s="73" t="s">
        <v>127</v>
      </c>
      <c r="B31" s="82" t="s">
        <v>68</v>
      </c>
      <c r="C31" s="83"/>
      <c r="D31" s="89">
        <f>SUM(D21:D30)</f>
        <v>-5833634622</v>
      </c>
      <c r="E31" s="89">
        <f>SUM(E21:E30)</f>
        <v>13441413149</v>
      </c>
      <c r="F31" s="138"/>
    </row>
    <row r="32" spans="1:6" s="139" customFormat="1" ht="12.75">
      <c r="A32" s="73" t="s">
        <v>128</v>
      </c>
      <c r="B32" s="82"/>
      <c r="C32" s="83"/>
      <c r="D32" s="89"/>
      <c r="E32" s="89"/>
      <c r="F32" s="138"/>
    </row>
    <row r="33" spans="1:6" s="137" customFormat="1" ht="25.5">
      <c r="A33" s="147" t="s">
        <v>129</v>
      </c>
      <c r="B33" s="150" t="s">
        <v>70</v>
      </c>
      <c r="C33" s="151"/>
      <c r="D33" s="142">
        <v>-2171226500</v>
      </c>
      <c r="E33" s="142">
        <v>0</v>
      </c>
      <c r="F33" s="136"/>
    </row>
    <row r="34" spans="1:6" s="137" customFormat="1" ht="25.5">
      <c r="A34" s="147" t="s">
        <v>130</v>
      </c>
      <c r="B34" s="150" t="s">
        <v>72</v>
      </c>
      <c r="C34" s="151"/>
      <c r="D34" s="142">
        <v>0</v>
      </c>
      <c r="E34" s="142">
        <v>0</v>
      </c>
      <c r="F34" s="136"/>
    </row>
    <row r="35" spans="1:6" s="137" customFormat="1" ht="12.75">
      <c r="A35" s="148" t="s">
        <v>131</v>
      </c>
      <c r="B35" s="150" t="s">
        <v>132</v>
      </c>
      <c r="C35" s="149"/>
      <c r="D35" s="142">
        <v>0</v>
      </c>
      <c r="E35" s="142">
        <v>0</v>
      </c>
      <c r="F35" s="136"/>
    </row>
    <row r="36" spans="1:6" s="137" customFormat="1" ht="12.75">
      <c r="A36" s="148" t="s">
        <v>133</v>
      </c>
      <c r="B36" s="150" t="s">
        <v>75</v>
      </c>
      <c r="C36" s="149"/>
      <c r="D36" s="142">
        <v>0</v>
      </c>
      <c r="E36" s="142">
        <v>0</v>
      </c>
      <c r="F36" s="136"/>
    </row>
    <row r="37" spans="1:6" s="137" customFormat="1" ht="12.75">
      <c r="A37" s="148" t="s">
        <v>134</v>
      </c>
      <c r="B37" s="150" t="s">
        <v>77</v>
      </c>
      <c r="C37" s="149"/>
      <c r="D37" s="142">
        <v>0</v>
      </c>
      <c r="E37" s="142">
        <v>0</v>
      </c>
      <c r="F37" s="136"/>
    </row>
    <row r="38" spans="1:6" s="137" customFormat="1" ht="12.75">
      <c r="A38" s="148" t="s">
        <v>135</v>
      </c>
      <c r="B38" s="150" t="s">
        <v>136</v>
      </c>
      <c r="C38" s="149"/>
      <c r="D38" s="142">
        <v>0</v>
      </c>
      <c r="E38" s="142">
        <v>0</v>
      </c>
      <c r="F38" s="136"/>
    </row>
    <row r="39" spans="1:6" s="137" customFormat="1" ht="12.75">
      <c r="A39" s="148" t="s">
        <v>137</v>
      </c>
      <c r="B39" s="150" t="s">
        <v>138</v>
      </c>
      <c r="C39" s="149"/>
      <c r="D39" s="142">
        <v>65631128</v>
      </c>
      <c r="E39" s="142">
        <v>12932891</v>
      </c>
      <c r="F39" s="136"/>
    </row>
    <row r="40" spans="1:6" s="139" customFormat="1" ht="12.75">
      <c r="A40" s="73" t="s">
        <v>139</v>
      </c>
      <c r="B40" s="82" t="s">
        <v>140</v>
      </c>
      <c r="C40" s="83"/>
      <c r="D40" s="89">
        <f>SUM(D33:D39)</f>
        <v>-2105595372</v>
      </c>
      <c r="E40" s="89">
        <f>SUM(E33:E39)</f>
        <v>12932891</v>
      </c>
      <c r="F40" s="138"/>
    </row>
    <row r="41" spans="1:6" s="139" customFormat="1" ht="12.75">
      <c r="A41" s="73" t="s">
        <v>141</v>
      </c>
      <c r="B41" s="82"/>
      <c r="C41" s="83"/>
      <c r="D41" s="89"/>
      <c r="E41" s="89"/>
      <c r="F41" s="138"/>
    </row>
    <row r="42" spans="1:6" s="137" customFormat="1" ht="25.5">
      <c r="A42" s="147" t="s">
        <v>142</v>
      </c>
      <c r="B42" s="126" t="s">
        <v>79</v>
      </c>
      <c r="C42" s="149"/>
      <c r="D42" s="142">
        <v>0</v>
      </c>
      <c r="E42" s="142">
        <v>0</v>
      </c>
      <c r="F42" s="136"/>
    </row>
    <row r="43" spans="1:6" s="137" customFormat="1" ht="25.5">
      <c r="A43" s="147" t="s">
        <v>143</v>
      </c>
      <c r="B43" s="150" t="s">
        <v>81</v>
      </c>
      <c r="C43" s="151"/>
      <c r="D43" s="142">
        <v>0</v>
      </c>
      <c r="E43" s="142">
        <v>0</v>
      </c>
      <c r="F43" s="136"/>
    </row>
    <row r="44" spans="1:6" s="137" customFormat="1" ht="12.75">
      <c r="A44" s="148" t="s">
        <v>259</v>
      </c>
      <c r="B44" s="126" t="s">
        <v>144</v>
      </c>
      <c r="C44" s="149"/>
      <c r="D44" s="142">
        <v>0</v>
      </c>
      <c r="E44" s="142">
        <v>0</v>
      </c>
      <c r="F44" s="136"/>
    </row>
    <row r="45" spans="1:6" s="137" customFormat="1" ht="12.75">
      <c r="A45" s="148" t="s">
        <v>145</v>
      </c>
      <c r="B45" s="126" t="s">
        <v>146</v>
      </c>
      <c r="C45" s="149"/>
      <c r="D45" s="142">
        <v>-538000000</v>
      </c>
      <c r="E45" s="142">
        <v>-3038000000</v>
      </c>
      <c r="F45" s="136"/>
    </row>
    <row r="46" spans="1:6" s="137" customFormat="1" ht="12.75">
      <c r="A46" s="148" t="s">
        <v>260</v>
      </c>
      <c r="B46" s="126" t="s">
        <v>147</v>
      </c>
      <c r="C46" s="149"/>
      <c r="D46" s="142">
        <v>0</v>
      </c>
      <c r="E46" s="142">
        <v>0</v>
      </c>
      <c r="F46" s="136"/>
    </row>
    <row r="47" spans="1:6" s="137" customFormat="1" ht="12.75">
      <c r="A47" s="148" t="s">
        <v>148</v>
      </c>
      <c r="B47" s="126" t="s">
        <v>149</v>
      </c>
      <c r="C47" s="149"/>
      <c r="D47" s="142">
        <v>0</v>
      </c>
      <c r="E47" s="142">
        <v>0</v>
      </c>
      <c r="F47" s="136"/>
    </row>
    <row r="48" spans="1:6" s="139" customFormat="1" ht="12.75">
      <c r="A48" s="73" t="s">
        <v>150</v>
      </c>
      <c r="B48" s="82" t="s">
        <v>151</v>
      </c>
      <c r="C48" s="83"/>
      <c r="D48" s="89">
        <f>SUM(D42:D47)</f>
        <v>-538000000</v>
      </c>
      <c r="E48" s="89">
        <f>SUM(E42:E47)</f>
        <v>-3038000000</v>
      </c>
      <c r="F48" s="138"/>
    </row>
    <row r="49" spans="1:6" s="139" customFormat="1" ht="12.75">
      <c r="A49" s="73" t="s">
        <v>152</v>
      </c>
      <c r="B49" s="82" t="s">
        <v>82</v>
      </c>
      <c r="C49" s="83"/>
      <c r="D49" s="89">
        <f>SUM(D48,D40,D31)</f>
        <v>-8477229994</v>
      </c>
      <c r="E49" s="89">
        <f>SUM(E48,E40,E31)</f>
        <v>10416346040</v>
      </c>
      <c r="F49" s="138"/>
    </row>
    <row r="50" spans="1:6" s="139" customFormat="1" ht="12.75">
      <c r="A50" s="73" t="s">
        <v>153</v>
      </c>
      <c r="B50" s="82" t="s">
        <v>85</v>
      </c>
      <c r="C50" s="83"/>
      <c r="D50" s="89">
        <v>17586592863</v>
      </c>
      <c r="E50" s="89">
        <v>4711176483</v>
      </c>
      <c r="F50" s="138"/>
    </row>
    <row r="51" spans="1:6" s="137" customFormat="1" ht="12.75">
      <c r="A51" s="148" t="s">
        <v>154</v>
      </c>
      <c r="B51" s="126" t="s">
        <v>86</v>
      </c>
      <c r="C51" s="149"/>
      <c r="D51" s="142">
        <v>0</v>
      </c>
      <c r="E51" s="142">
        <v>0</v>
      </c>
      <c r="F51" s="136"/>
    </row>
    <row r="52" spans="1:6" s="137" customFormat="1" ht="13.5" thickBot="1">
      <c r="A52" s="84" t="s">
        <v>155</v>
      </c>
      <c r="B52" s="85" t="s">
        <v>156</v>
      </c>
      <c r="C52" s="86"/>
      <c r="D52" s="87">
        <f>SUM(D49:D51)</f>
        <v>9109362869</v>
      </c>
      <c r="E52" s="87">
        <f>SUM(E49:E51)</f>
        <v>15127522523</v>
      </c>
      <c r="F52" s="136"/>
    </row>
    <row r="53" spans="1:6" s="156" customFormat="1" ht="13.5" thickTop="1">
      <c r="A53" s="152"/>
      <c r="B53" s="153"/>
      <c r="C53" s="154"/>
      <c r="D53" s="155"/>
      <c r="F53" s="157"/>
    </row>
    <row r="54" spans="1:5" ht="15">
      <c r="A54" s="39"/>
      <c r="B54" s="453" t="str">
        <f>KQKD!E36</f>
        <v>Bạc Liêu, Ngày 07 tháng 04 năm 2015</v>
      </c>
      <c r="C54" s="453"/>
      <c r="D54" s="453"/>
      <c r="E54" s="453"/>
    </row>
    <row r="55" spans="1:6" s="90" customFormat="1" ht="12.75" customHeight="1">
      <c r="A55" s="452" t="s">
        <v>163</v>
      </c>
      <c r="B55" s="452"/>
      <c r="C55" s="452"/>
      <c r="D55" s="452"/>
      <c r="E55" s="452"/>
      <c r="F55" s="158"/>
    </row>
    <row r="58" ht="12.75">
      <c r="D58" s="440"/>
    </row>
    <row r="61" spans="1:6" ht="12.75">
      <c r="A61" s="451" t="s">
        <v>712</v>
      </c>
      <c r="B61" s="451"/>
      <c r="C61" s="451"/>
      <c r="D61" s="451"/>
      <c r="E61" s="451"/>
      <c r="F61" s="105"/>
    </row>
  </sheetData>
  <sheetProtection/>
  <mergeCells count="5">
    <mergeCell ref="A4:E4"/>
    <mergeCell ref="A5:E5"/>
    <mergeCell ref="A55:E55"/>
    <mergeCell ref="A61:E61"/>
    <mergeCell ref="B54:E54"/>
  </mergeCells>
  <conditionalFormatting sqref="A1:A2">
    <cfRule type="cellIs" priority="1" dxfId="3" operator="lessThan" stopIfTrue="1">
      <formula>0</formula>
    </cfRule>
  </conditionalFormatting>
  <printOptions horizontalCentered="1"/>
  <pageMargins left="0" right="0" top="0.25" bottom="0.31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545"/>
  <sheetViews>
    <sheetView view="pageBreakPreview" zoomScale="85" zoomScaleSheetLayoutView="85" zoomScalePageLayoutView="0" workbookViewId="0" topLeftCell="A469">
      <selection activeCell="A505" sqref="A505:IV505"/>
    </sheetView>
  </sheetViews>
  <sheetFormatPr defaultColWidth="9.33203125" defaultRowHeight="12.75"/>
  <cols>
    <col min="1" max="1" width="4.66015625" style="182" customWidth="1"/>
    <col min="2" max="2" width="9" style="182" customWidth="1"/>
    <col min="3" max="3" width="9.33203125" style="182" customWidth="1"/>
    <col min="4" max="4" width="11.83203125" style="182" customWidth="1"/>
    <col min="5" max="5" width="10.83203125" style="182" customWidth="1"/>
    <col min="6" max="9" width="11.83203125" style="182" customWidth="1"/>
    <col min="10" max="10" width="22.5" style="182" customWidth="1"/>
    <col min="11" max="11" width="21.66015625" style="182" customWidth="1"/>
    <col min="12" max="12" width="22.5" style="182" customWidth="1"/>
    <col min="13" max="13" width="22.5" style="193" customWidth="1"/>
    <col min="14" max="14" width="4.83203125" style="182" customWidth="1"/>
    <col min="15" max="15" width="22.5" style="182" bestFit="1" customWidth="1"/>
    <col min="16" max="16384" width="9.33203125" style="182" customWidth="1"/>
  </cols>
  <sheetData>
    <row r="1" ht="16.5"/>
    <row r="2" spans="2:13" ht="16.5">
      <c r="B2" s="522" t="s">
        <v>262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</row>
    <row r="3" ht="16.5">
      <c r="K3" s="184" t="s">
        <v>339</v>
      </c>
    </row>
    <row r="4" spans="2:13" ht="17.25">
      <c r="B4" s="188" t="s">
        <v>263</v>
      </c>
      <c r="C4" s="186"/>
      <c r="D4" s="186"/>
      <c r="E4" s="186"/>
      <c r="F4" s="186"/>
      <c r="G4" s="186"/>
      <c r="H4" s="186"/>
      <c r="I4" s="186"/>
      <c r="J4" s="186"/>
      <c r="K4" s="187"/>
      <c r="L4" s="237" t="s">
        <v>700</v>
      </c>
      <c r="M4" s="238" t="s">
        <v>266</v>
      </c>
    </row>
    <row r="5" spans="2:13" ht="16.5">
      <c r="B5" s="306"/>
      <c r="C5" s="307" t="s">
        <v>267</v>
      </c>
      <c r="D5" s="307"/>
      <c r="E5" s="307"/>
      <c r="F5" s="307"/>
      <c r="G5" s="307"/>
      <c r="H5" s="307"/>
      <c r="I5" s="307"/>
      <c r="J5" s="307"/>
      <c r="K5" s="307"/>
      <c r="L5" s="276">
        <v>53722439</v>
      </c>
      <c r="M5" s="276">
        <v>44373742</v>
      </c>
    </row>
    <row r="6" spans="2:13" ht="16.5">
      <c r="B6" s="249"/>
      <c r="C6" s="250" t="s">
        <v>268</v>
      </c>
      <c r="D6" s="250"/>
      <c r="E6" s="250"/>
      <c r="F6" s="250"/>
      <c r="G6" s="250"/>
      <c r="H6" s="280"/>
      <c r="I6" s="280"/>
      <c r="J6" s="280"/>
      <c r="K6" s="280"/>
      <c r="L6" s="253">
        <v>3055640430</v>
      </c>
      <c r="M6" s="281">
        <v>11473710043</v>
      </c>
    </row>
    <row r="7" spans="2:13" ht="16.5">
      <c r="B7" s="249"/>
      <c r="C7" s="250" t="s">
        <v>714</v>
      </c>
      <c r="D7" s="250"/>
      <c r="E7" s="250"/>
      <c r="F7" s="250"/>
      <c r="G7" s="250"/>
      <c r="H7" s="250"/>
      <c r="I7" s="250"/>
      <c r="J7" s="250"/>
      <c r="K7" s="250"/>
      <c r="L7" s="253">
        <v>6000000000</v>
      </c>
      <c r="M7" s="253">
        <v>6068509078</v>
      </c>
    </row>
    <row r="8" spans="2:13" ht="16.5">
      <c r="B8" s="249"/>
      <c r="C8" s="250" t="s">
        <v>269</v>
      </c>
      <c r="D8" s="250"/>
      <c r="E8" s="250"/>
      <c r="F8" s="250"/>
      <c r="G8" s="250"/>
      <c r="H8" s="250"/>
      <c r="I8" s="250"/>
      <c r="J8" s="250"/>
      <c r="K8" s="250"/>
      <c r="L8" s="410">
        <v>0</v>
      </c>
      <c r="M8" s="410">
        <v>0</v>
      </c>
    </row>
    <row r="9" spans="2:13" s="272" customFormat="1" ht="16.5">
      <c r="B9" s="387"/>
      <c r="C9" s="257"/>
      <c r="D9" s="257"/>
      <c r="E9" s="257" t="s">
        <v>264</v>
      </c>
      <c r="F9" s="257"/>
      <c r="G9" s="257"/>
      <c r="H9" s="257"/>
      <c r="I9" s="257"/>
      <c r="J9" s="257"/>
      <c r="K9" s="257"/>
      <c r="L9" s="324">
        <f>SUM(L5:L8)</f>
        <v>9109362869</v>
      </c>
      <c r="M9" s="324">
        <f>SUM(M5:M8)</f>
        <v>17586592863</v>
      </c>
    </row>
    <row r="10" spans="2:13" ht="17.25">
      <c r="B10" s="188" t="s">
        <v>270</v>
      </c>
      <c r="C10" s="186"/>
      <c r="D10" s="186"/>
      <c r="E10" s="186"/>
      <c r="F10" s="186"/>
      <c r="G10" s="186"/>
      <c r="H10" s="490" t="s">
        <v>700</v>
      </c>
      <c r="I10" s="490"/>
      <c r="J10" s="490"/>
      <c r="K10" s="491" t="s">
        <v>266</v>
      </c>
      <c r="L10" s="491"/>
      <c r="M10" s="491"/>
    </row>
    <row r="11" spans="2:13" s="245" customFormat="1" ht="25.5">
      <c r="B11" s="243"/>
      <c r="C11" s="244"/>
      <c r="D11" s="244"/>
      <c r="E11" s="244"/>
      <c r="F11" s="244"/>
      <c r="G11" s="244"/>
      <c r="H11" s="242" t="s">
        <v>271</v>
      </c>
      <c r="I11" s="236" t="s">
        <v>664</v>
      </c>
      <c r="J11" s="236" t="s">
        <v>662</v>
      </c>
      <c r="K11" s="242" t="s">
        <v>271</v>
      </c>
      <c r="L11" s="236" t="s">
        <v>664</v>
      </c>
      <c r="M11" s="236" t="s">
        <v>662</v>
      </c>
    </row>
    <row r="12" spans="2:13" ht="16.5">
      <c r="B12" s="362"/>
      <c r="C12" s="189" t="s">
        <v>273</v>
      </c>
      <c r="D12" s="189"/>
      <c r="E12" s="189"/>
      <c r="F12" s="189"/>
      <c r="G12" s="189"/>
      <c r="H12" s="194"/>
      <c r="I12" s="194"/>
      <c r="J12" s="194"/>
      <c r="K12" s="194"/>
      <c r="L12" s="194"/>
      <c r="M12" s="197"/>
    </row>
    <row r="13" spans="2:13" ht="16.5">
      <c r="B13" s="214"/>
      <c r="C13" s="190" t="s">
        <v>276</v>
      </c>
      <c r="D13" s="183"/>
      <c r="E13" s="183"/>
      <c r="F13" s="183"/>
      <c r="G13" s="183"/>
      <c r="H13" s="194"/>
      <c r="I13" s="194"/>
      <c r="J13" s="194"/>
      <c r="K13" s="194"/>
      <c r="L13" s="194"/>
      <c r="M13" s="197"/>
    </row>
    <row r="14" spans="2:13" ht="16.5">
      <c r="B14" s="196"/>
      <c r="C14" s="183" t="s">
        <v>277</v>
      </c>
      <c r="D14" s="183"/>
      <c r="E14" s="183"/>
      <c r="F14" s="183"/>
      <c r="G14" s="183"/>
      <c r="H14" s="194"/>
      <c r="I14" s="194"/>
      <c r="J14" s="194"/>
      <c r="K14" s="194"/>
      <c r="L14" s="194"/>
      <c r="M14" s="197"/>
    </row>
    <row r="15" spans="2:13" ht="16.5">
      <c r="B15" s="214"/>
      <c r="C15" s="190" t="s">
        <v>278</v>
      </c>
      <c r="D15" s="183"/>
      <c r="E15" s="183"/>
      <c r="F15" s="183"/>
      <c r="G15" s="183"/>
      <c r="H15" s="194"/>
      <c r="I15" s="194"/>
      <c r="J15" s="194"/>
      <c r="K15" s="194"/>
      <c r="L15" s="194"/>
      <c r="M15" s="197"/>
    </row>
    <row r="16" spans="2:13" ht="16.5">
      <c r="B16" s="214"/>
      <c r="C16" s="190" t="s">
        <v>279</v>
      </c>
      <c r="D16" s="183"/>
      <c r="E16" s="183"/>
      <c r="F16" s="183"/>
      <c r="G16" s="183"/>
      <c r="H16" s="183"/>
      <c r="I16" s="183"/>
      <c r="J16" s="183"/>
      <c r="K16" s="183"/>
      <c r="L16" s="183"/>
      <c r="M16" s="200"/>
    </row>
    <row r="17" spans="2:13" ht="16.5">
      <c r="B17" s="196"/>
      <c r="C17" s="183"/>
      <c r="D17" s="183" t="s">
        <v>275</v>
      </c>
      <c r="E17" s="183"/>
      <c r="F17" s="183"/>
      <c r="G17" s="183"/>
      <c r="H17" s="183"/>
      <c r="I17" s="183"/>
      <c r="J17" s="183"/>
      <c r="K17" s="183"/>
      <c r="L17" s="183"/>
      <c r="M17" s="200"/>
    </row>
    <row r="18" spans="2:13" ht="16.5">
      <c r="B18" s="201"/>
      <c r="C18" s="202"/>
      <c r="D18" s="191" t="s">
        <v>274</v>
      </c>
      <c r="E18" s="202"/>
      <c r="F18" s="202"/>
      <c r="G18" s="202"/>
      <c r="H18" s="202"/>
      <c r="I18" s="202"/>
      <c r="J18" s="202"/>
      <c r="K18" s="202"/>
      <c r="L18" s="202"/>
      <c r="M18" s="203"/>
    </row>
    <row r="19" spans="2:13" ht="16.5">
      <c r="B19" s="204"/>
      <c r="C19" s="192" t="s">
        <v>280</v>
      </c>
      <c r="D19" s="192"/>
      <c r="E19" s="192"/>
      <c r="F19" s="192"/>
      <c r="G19" s="192"/>
      <c r="H19" s="192"/>
      <c r="I19" s="192"/>
      <c r="J19" s="490" t="s">
        <v>700</v>
      </c>
      <c r="K19" s="490"/>
      <c r="L19" s="491" t="s">
        <v>266</v>
      </c>
      <c r="M19" s="491"/>
    </row>
    <row r="20" spans="2:13" s="241" customFormat="1" ht="12.75">
      <c r="B20" s="239"/>
      <c r="C20" s="240"/>
      <c r="D20" s="240"/>
      <c r="E20" s="240"/>
      <c r="F20" s="240"/>
      <c r="G20" s="240"/>
      <c r="H20" s="240"/>
      <c r="I20" s="240"/>
      <c r="J20" s="242" t="s">
        <v>271</v>
      </c>
      <c r="K20" s="236" t="s">
        <v>663</v>
      </c>
      <c r="L20" s="242" t="s">
        <v>271</v>
      </c>
      <c r="M20" s="236" t="s">
        <v>663</v>
      </c>
    </row>
    <row r="21" spans="2:13" ht="16.5">
      <c r="B21" s="196"/>
      <c r="C21" s="183" t="s">
        <v>281</v>
      </c>
      <c r="D21" s="183"/>
      <c r="E21" s="183"/>
      <c r="F21" s="183"/>
      <c r="G21" s="183"/>
      <c r="H21" s="183"/>
      <c r="I21" s="183"/>
      <c r="J21" s="194"/>
      <c r="K21" s="194"/>
      <c r="L21" s="194"/>
      <c r="M21" s="197"/>
    </row>
    <row r="22" spans="2:13" ht="16.5">
      <c r="B22" s="196"/>
      <c r="C22" s="183" t="s">
        <v>282</v>
      </c>
      <c r="D22" s="183"/>
      <c r="E22" s="183"/>
      <c r="F22" s="183"/>
      <c r="G22" s="183"/>
      <c r="H22" s="183"/>
      <c r="I22" s="183"/>
      <c r="J22" s="194"/>
      <c r="K22" s="194"/>
      <c r="L22" s="194"/>
      <c r="M22" s="197"/>
    </row>
    <row r="23" spans="2:13" ht="16.5">
      <c r="B23" s="196"/>
      <c r="C23" s="183" t="s">
        <v>283</v>
      </c>
      <c r="D23" s="183"/>
      <c r="E23" s="183"/>
      <c r="F23" s="183"/>
      <c r="G23" s="183"/>
      <c r="H23" s="183"/>
      <c r="I23" s="183"/>
      <c r="J23" s="194"/>
      <c r="K23" s="194"/>
      <c r="L23" s="194"/>
      <c r="M23" s="197"/>
    </row>
    <row r="24" spans="2:13" ht="16.5">
      <c r="B24" s="196"/>
      <c r="C24" s="183" t="s">
        <v>284</v>
      </c>
      <c r="D24" s="183"/>
      <c r="E24" s="183"/>
      <c r="F24" s="183"/>
      <c r="G24" s="183"/>
      <c r="H24" s="183"/>
      <c r="I24" s="183"/>
      <c r="J24" s="194"/>
      <c r="K24" s="194"/>
      <c r="L24" s="194"/>
      <c r="M24" s="197"/>
    </row>
    <row r="25" spans="2:13" ht="16.5">
      <c r="B25" s="196"/>
      <c r="C25" s="183" t="s">
        <v>285</v>
      </c>
      <c r="D25" s="183"/>
      <c r="E25" s="183"/>
      <c r="F25" s="183"/>
      <c r="G25" s="183"/>
      <c r="H25" s="183"/>
      <c r="I25" s="183"/>
      <c r="J25" s="194"/>
      <c r="K25" s="194"/>
      <c r="L25" s="194"/>
      <c r="M25" s="197"/>
    </row>
    <row r="26" spans="2:13" ht="16.5">
      <c r="B26" s="196"/>
      <c r="C26" s="183" t="s">
        <v>282</v>
      </c>
      <c r="D26" s="183"/>
      <c r="E26" s="183"/>
      <c r="F26" s="183"/>
      <c r="G26" s="183"/>
      <c r="H26" s="183"/>
      <c r="I26" s="183"/>
      <c r="J26" s="194"/>
      <c r="K26" s="194"/>
      <c r="L26" s="194"/>
      <c r="M26" s="197"/>
    </row>
    <row r="27" spans="2:13" ht="16.5">
      <c r="B27" s="196"/>
      <c r="C27" s="183" t="s">
        <v>283</v>
      </c>
      <c r="D27" s="183"/>
      <c r="E27" s="183"/>
      <c r="F27" s="183"/>
      <c r="G27" s="183"/>
      <c r="H27" s="183"/>
      <c r="I27" s="183"/>
      <c r="J27" s="194"/>
      <c r="K27" s="194"/>
      <c r="L27" s="194"/>
      <c r="M27" s="197"/>
    </row>
    <row r="28" spans="2:13" ht="16.5">
      <c r="B28" s="196"/>
      <c r="C28" s="183" t="s">
        <v>286</v>
      </c>
      <c r="D28" s="183"/>
      <c r="E28" s="183"/>
      <c r="F28" s="183"/>
      <c r="G28" s="183"/>
      <c r="H28" s="183"/>
      <c r="I28" s="183"/>
      <c r="J28" s="194"/>
      <c r="K28" s="194"/>
      <c r="L28" s="194"/>
      <c r="M28" s="197"/>
    </row>
    <row r="29" spans="2:13" ht="28.5" customHeight="1">
      <c r="B29" s="492" t="s">
        <v>287</v>
      </c>
      <c r="C29" s="493"/>
      <c r="D29" s="493"/>
      <c r="E29" s="493"/>
      <c r="F29" s="493"/>
      <c r="G29" s="494"/>
      <c r="H29" s="490" t="s">
        <v>700</v>
      </c>
      <c r="I29" s="490"/>
      <c r="J29" s="490"/>
      <c r="K29" s="491" t="s">
        <v>266</v>
      </c>
      <c r="L29" s="491"/>
      <c r="M29" s="491"/>
    </row>
    <row r="30" spans="2:13" s="245" customFormat="1" ht="25.5">
      <c r="B30" s="243"/>
      <c r="C30" s="244"/>
      <c r="D30" s="244"/>
      <c r="E30" s="244"/>
      <c r="F30" s="244"/>
      <c r="G30" s="244"/>
      <c r="H30" s="242" t="s">
        <v>271</v>
      </c>
      <c r="I30" s="236" t="s">
        <v>664</v>
      </c>
      <c r="J30" s="236" t="s">
        <v>662</v>
      </c>
      <c r="K30" s="242" t="s">
        <v>271</v>
      </c>
      <c r="L30" s="236" t="s">
        <v>664</v>
      </c>
      <c r="M30" s="236" t="s">
        <v>662</v>
      </c>
    </row>
    <row r="31" spans="2:13" ht="16.5">
      <c r="B31" s="196"/>
      <c r="C31" s="183" t="s">
        <v>288</v>
      </c>
      <c r="D31" s="183"/>
      <c r="E31" s="183"/>
      <c r="F31" s="183"/>
      <c r="G31" s="183"/>
      <c r="H31" s="194"/>
      <c r="I31" s="194"/>
      <c r="J31" s="194"/>
      <c r="K31" s="194"/>
      <c r="L31" s="194"/>
      <c r="M31" s="197"/>
    </row>
    <row r="32" spans="2:13" ht="16.5">
      <c r="B32" s="196"/>
      <c r="C32" s="183" t="s">
        <v>289</v>
      </c>
      <c r="D32" s="183"/>
      <c r="E32" s="183"/>
      <c r="F32" s="183"/>
      <c r="G32" s="183"/>
      <c r="H32" s="194"/>
      <c r="I32" s="194"/>
      <c r="J32" s="194"/>
      <c r="K32" s="194"/>
      <c r="L32" s="194"/>
      <c r="M32" s="197"/>
    </row>
    <row r="33" spans="2:13" ht="16.5">
      <c r="B33" s="196"/>
      <c r="C33" s="183" t="s">
        <v>290</v>
      </c>
      <c r="D33" s="183"/>
      <c r="E33" s="183"/>
      <c r="F33" s="183"/>
      <c r="G33" s="183"/>
      <c r="H33" s="194"/>
      <c r="I33" s="194"/>
      <c r="J33" s="194"/>
      <c r="K33" s="194"/>
      <c r="L33" s="194"/>
      <c r="M33" s="197"/>
    </row>
    <row r="34" spans="2:13" ht="16.5">
      <c r="B34" s="214"/>
      <c r="C34" s="190" t="s">
        <v>291</v>
      </c>
      <c r="D34" s="183"/>
      <c r="E34" s="183"/>
      <c r="F34" s="183"/>
      <c r="G34" s="183"/>
      <c r="H34" s="183"/>
      <c r="I34" s="183"/>
      <c r="J34" s="183"/>
      <c r="K34" s="183"/>
      <c r="L34" s="183"/>
      <c r="M34" s="200"/>
    </row>
    <row r="35" spans="2:13" ht="16.5">
      <c r="B35" s="196"/>
      <c r="C35" s="183" t="s">
        <v>292</v>
      </c>
      <c r="D35" s="183"/>
      <c r="E35" s="183"/>
      <c r="F35" s="183"/>
      <c r="G35" s="183"/>
      <c r="H35" s="183"/>
      <c r="I35" s="183"/>
      <c r="J35" s="183"/>
      <c r="K35" s="183"/>
      <c r="L35" s="183"/>
      <c r="M35" s="200"/>
    </row>
    <row r="36" spans="2:13" ht="16.5">
      <c r="B36" s="201"/>
      <c r="C36" s="202" t="s">
        <v>293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3"/>
    </row>
    <row r="37" spans="2:13" ht="17.25">
      <c r="B37" s="205" t="s">
        <v>294</v>
      </c>
      <c r="C37" s="192"/>
      <c r="D37" s="192"/>
      <c r="E37" s="192"/>
      <c r="F37" s="192"/>
      <c r="G37" s="192"/>
      <c r="H37" s="192"/>
      <c r="I37" s="192"/>
      <c r="J37" s="192"/>
      <c r="K37" s="192"/>
      <c r="L37" s="237" t="s">
        <v>700</v>
      </c>
      <c r="M37" s="238" t="s">
        <v>266</v>
      </c>
    </row>
    <row r="38" spans="2:13" ht="16.5">
      <c r="B38" s="306"/>
      <c r="C38" s="307" t="s">
        <v>295</v>
      </c>
      <c r="D38" s="307"/>
      <c r="E38" s="307"/>
      <c r="F38" s="307"/>
      <c r="G38" s="307"/>
      <c r="H38" s="307"/>
      <c r="I38" s="307"/>
      <c r="J38" s="307"/>
      <c r="K38" s="307"/>
      <c r="L38" s="275"/>
      <c r="M38" s="276"/>
    </row>
    <row r="39" spans="2:13" ht="16.5">
      <c r="B39" s="388"/>
      <c r="C39" s="389" t="s">
        <v>657</v>
      </c>
      <c r="D39" s="250"/>
      <c r="E39" s="250"/>
      <c r="F39" s="250"/>
      <c r="G39" s="250"/>
      <c r="H39" s="250"/>
      <c r="I39" s="250"/>
      <c r="J39" s="250"/>
      <c r="K39" s="250"/>
      <c r="L39" s="253">
        <v>0</v>
      </c>
      <c r="M39" s="253">
        <v>11537724304</v>
      </c>
    </row>
    <row r="40" spans="2:13" ht="16.5">
      <c r="B40" s="388"/>
      <c r="C40" s="389" t="s">
        <v>896</v>
      </c>
      <c r="D40" s="250"/>
      <c r="E40" s="250"/>
      <c r="F40" s="250"/>
      <c r="G40" s="250"/>
      <c r="H40" s="250"/>
      <c r="I40" s="250"/>
      <c r="J40" s="250"/>
      <c r="K40" s="250"/>
      <c r="L40" s="253">
        <v>18530787000</v>
      </c>
      <c r="M40" s="253">
        <v>0</v>
      </c>
    </row>
    <row r="41" spans="2:13" ht="16.5">
      <c r="B41" s="388"/>
      <c r="C41" s="389" t="s">
        <v>658</v>
      </c>
      <c r="D41" s="250"/>
      <c r="E41" s="250"/>
      <c r="F41" s="250"/>
      <c r="G41" s="250"/>
      <c r="H41" s="250"/>
      <c r="I41" s="250"/>
      <c r="J41" s="250"/>
      <c r="K41" s="250"/>
      <c r="L41" s="253"/>
      <c r="M41" s="253">
        <v>715921800</v>
      </c>
    </row>
    <row r="42" spans="2:13" ht="16.5">
      <c r="B42" s="388"/>
      <c r="C42" s="389" t="s">
        <v>659</v>
      </c>
      <c r="D42" s="250"/>
      <c r="E42" s="250"/>
      <c r="F42" s="250"/>
      <c r="G42" s="250"/>
      <c r="H42" s="250"/>
      <c r="I42" s="250"/>
      <c r="J42" s="250"/>
      <c r="K42" s="250"/>
      <c r="L42" s="253"/>
      <c r="M42" s="253">
        <v>246071452</v>
      </c>
    </row>
    <row r="43" spans="2:13" ht="16.5">
      <c r="B43" s="249"/>
      <c r="C43" s="250" t="s">
        <v>884</v>
      </c>
      <c r="D43" s="250"/>
      <c r="E43" s="250"/>
      <c r="F43" s="250"/>
      <c r="G43" s="250"/>
      <c r="H43" s="250"/>
      <c r="I43" s="250"/>
      <c r="J43" s="250"/>
      <c r="K43" s="250"/>
      <c r="L43" s="253">
        <v>434135900</v>
      </c>
      <c r="M43" s="253"/>
    </row>
    <row r="44" spans="2:13" ht="16.5">
      <c r="B44" s="249"/>
      <c r="C44" s="250" t="s">
        <v>885</v>
      </c>
      <c r="D44" s="250"/>
      <c r="E44" s="250"/>
      <c r="F44" s="250"/>
      <c r="G44" s="250"/>
      <c r="H44" s="250"/>
      <c r="I44" s="250"/>
      <c r="J44" s="250"/>
      <c r="K44" s="250"/>
      <c r="L44" s="253">
        <v>562353000</v>
      </c>
      <c r="M44" s="253"/>
    </row>
    <row r="45" spans="2:13" ht="16.5">
      <c r="B45" s="249"/>
      <c r="C45" s="250" t="s">
        <v>296</v>
      </c>
      <c r="D45" s="250"/>
      <c r="E45" s="250"/>
      <c r="F45" s="250"/>
      <c r="G45" s="250"/>
      <c r="H45" s="250"/>
      <c r="I45" s="250"/>
      <c r="J45" s="250"/>
      <c r="K45" s="250"/>
      <c r="L45" s="253">
        <v>97900000</v>
      </c>
      <c r="M45" s="253">
        <v>121154000</v>
      </c>
    </row>
    <row r="46" spans="2:13" ht="16.5">
      <c r="B46" s="249"/>
      <c r="C46" s="250"/>
      <c r="D46" s="250"/>
      <c r="E46" s="250"/>
      <c r="F46" s="250"/>
      <c r="G46" s="250"/>
      <c r="H46" s="250"/>
      <c r="I46" s="250"/>
      <c r="J46" s="250"/>
      <c r="K46" s="250"/>
      <c r="L46" s="252"/>
      <c r="M46" s="253"/>
    </row>
    <row r="47" spans="2:13" s="272" customFormat="1" ht="16.5">
      <c r="B47" s="387"/>
      <c r="C47" s="257"/>
      <c r="D47" s="257"/>
      <c r="E47" s="257" t="s">
        <v>264</v>
      </c>
      <c r="F47" s="257"/>
      <c r="G47" s="257"/>
      <c r="H47" s="257"/>
      <c r="I47" s="257"/>
      <c r="J47" s="257"/>
      <c r="K47" s="257"/>
      <c r="L47" s="390">
        <f>SUM(L39:L46)</f>
        <v>19625175900</v>
      </c>
      <c r="M47" s="390">
        <f>SUM(M39:M46)</f>
        <v>12620871556</v>
      </c>
    </row>
    <row r="48" spans="2:13" ht="16.5">
      <c r="B48" s="306"/>
      <c r="C48" s="307" t="s">
        <v>660</v>
      </c>
      <c r="D48" s="307"/>
      <c r="E48" s="307"/>
      <c r="F48" s="307"/>
      <c r="G48" s="307"/>
      <c r="H48" s="307"/>
      <c r="I48" s="307"/>
      <c r="J48" s="307"/>
      <c r="K48" s="307"/>
      <c r="L48" s="344"/>
      <c r="M48" s="338"/>
    </row>
    <row r="49" spans="2:13" ht="16.5">
      <c r="B49" s="196"/>
      <c r="C49" s="183" t="s">
        <v>661</v>
      </c>
      <c r="D49" s="183"/>
      <c r="E49" s="183"/>
      <c r="F49" s="183"/>
      <c r="G49" s="183"/>
      <c r="H49" s="183"/>
      <c r="I49" s="183"/>
      <c r="J49" s="183"/>
      <c r="K49" s="183"/>
      <c r="L49" s="415"/>
      <c r="M49" s="424"/>
    </row>
    <row r="50" spans="2:13" ht="16.5">
      <c r="B50" s="261"/>
      <c r="C50" s="425" t="s">
        <v>891</v>
      </c>
      <c r="D50" s="262"/>
      <c r="E50" s="262"/>
      <c r="F50" s="262"/>
      <c r="G50" s="262"/>
      <c r="H50" s="262"/>
      <c r="I50" s="262"/>
      <c r="J50" s="262"/>
      <c r="K50" s="262"/>
      <c r="L50" s="252"/>
      <c r="M50" s="253"/>
    </row>
    <row r="51" spans="2:13" ht="16.5">
      <c r="B51" s="255"/>
      <c r="C51" s="441" t="s">
        <v>897</v>
      </c>
      <c r="D51" s="256"/>
      <c r="E51" s="256"/>
      <c r="F51" s="256"/>
      <c r="G51" s="256"/>
      <c r="H51" s="256"/>
      <c r="I51" s="256"/>
      <c r="J51" s="256"/>
      <c r="K51" s="258"/>
      <c r="L51" s="277"/>
      <c r="M51" s="278"/>
    </row>
    <row r="52" spans="2:13" ht="16.5">
      <c r="B52" s="311" t="s">
        <v>297</v>
      </c>
      <c r="C52" s="220"/>
      <c r="D52" s="183"/>
      <c r="E52" s="183"/>
      <c r="F52" s="183"/>
      <c r="G52" s="183"/>
      <c r="H52" s="183"/>
      <c r="I52" s="183"/>
      <c r="J52" s="202"/>
      <c r="K52" s="202"/>
      <c r="L52" s="201"/>
      <c r="M52" s="203"/>
    </row>
    <row r="53" spans="2:13" ht="17.25">
      <c r="B53" s="205"/>
      <c r="C53" s="192"/>
      <c r="D53" s="192"/>
      <c r="E53" s="192"/>
      <c r="F53" s="192"/>
      <c r="G53" s="192"/>
      <c r="H53" s="192"/>
      <c r="I53" s="209"/>
      <c r="J53" s="498" t="s">
        <v>700</v>
      </c>
      <c r="K53" s="479"/>
      <c r="L53" s="482" t="s">
        <v>266</v>
      </c>
      <c r="M53" s="483"/>
    </row>
    <row r="54" spans="2:13" ht="16.5">
      <c r="B54" s="196"/>
      <c r="C54" s="183"/>
      <c r="D54" s="183"/>
      <c r="E54" s="183"/>
      <c r="F54" s="183"/>
      <c r="G54" s="183"/>
      <c r="H54" s="183"/>
      <c r="I54" s="207"/>
      <c r="J54" s="199" t="s">
        <v>298</v>
      </c>
      <c r="K54" s="199" t="s">
        <v>662</v>
      </c>
      <c r="L54" s="199" t="s">
        <v>298</v>
      </c>
      <c r="M54" s="199" t="s">
        <v>662</v>
      </c>
    </row>
    <row r="55" spans="2:13" ht="16.5">
      <c r="B55" s="249"/>
      <c r="C55" s="250" t="s">
        <v>299</v>
      </c>
      <c r="D55" s="250"/>
      <c r="E55" s="250"/>
      <c r="F55" s="250"/>
      <c r="G55" s="250"/>
      <c r="H55" s="250"/>
      <c r="I55" s="251"/>
      <c r="J55" s="268"/>
      <c r="K55" s="265"/>
      <c r="L55" s="265"/>
      <c r="M55" s="266"/>
    </row>
    <row r="56" spans="2:13" ht="16.5">
      <c r="B56" s="249"/>
      <c r="C56" s="250" t="s">
        <v>300</v>
      </c>
      <c r="D56" s="250"/>
      <c r="E56" s="250"/>
      <c r="F56" s="250"/>
      <c r="G56" s="250"/>
      <c r="H56" s="250"/>
      <c r="I56" s="251"/>
      <c r="J56" s="251"/>
      <c r="K56" s="252"/>
      <c r="L56" s="252"/>
      <c r="M56" s="253"/>
    </row>
    <row r="57" spans="2:13" ht="16.5">
      <c r="B57" s="249"/>
      <c r="C57" s="250" t="s">
        <v>301</v>
      </c>
      <c r="D57" s="250"/>
      <c r="E57" s="250"/>
      <c r="F57" s="250"/>
      <c r="G57" s="250"/>
      <c r="H57" s="250"/>
      <c r="I57" s="251"/>
      <c r="J57" s="251"/>
      <c r="K57" s="252"/>
      <c r="L57" s="252"/>
      <c r="M57" s="253"/>
    </row>
    <row r="58" spans="2:13" ht="16.5">
      <c r="B58" s="249"/>
      <c r="C58" s="250" t="s">
        <v>302</v>
      </c>
      <c r="D58" s="250"/>
      <c r="E58" s="250"/>
      <c r="F58" s="250"/>
      <c r="G58" s="250"/>
      <c r="H58" s="250"/>
      <c r="I58" s="251"/>
      <c r="J58" s="251"/>
      <c r="K58" s="252"/>
      <c r="L58" s="252"/>
      <c r="M58" s="253"/>
    </row>
    <row r="59" spans="2:13" ht="16.5">
      <c r="B59" s="249"/>
      <c r="C59" s="250" t="s">
        <v>303</v>
      </c>
      <c r="D59" s="250"/>
      <c r="E59" s="250"/>
      <c r="F59" s="250"/>
      <c r="G59" s="250"/>
      <c r="H59" s="250"/>
      <c r="I59" s="251"/>
      <c r="J59" s="411">
        <v>0</v>
      </c>
      <c r="K59" s="252"/>
      <c r="L59" s="253">
        <v>788226600</v>
      </c>
      <c r="M59" s="253"/>
    </row>
    <row r="60" spans="2:13" ht="16.5">
      <c r="B60" s="249"/>
      <c r="C60" s="250" t="s">
        <v>304</v>
      </c>
      <c r="D60" s="250"/>
      <c r="E60" s="250"/>
      <c r="F60" s="250"/>
      <c r="G60" s="250"/>
      <c r="H60" s="250"/>
      <c r="I60" s="251"/>
      <c r="J60" s="251"/>
      <c r="K60" s="252"/>
      <c r="L60" s="252"/>
      <c r="M60" s="253"/>
    </row>
    <row r="61" spans="2:13" ht="16.5">
      <c r="B61" s="249"/>
      <c r="C61" s="250" t="s">
        <v>305</v>
      </c>
      <c r="D61" s="250"/>
      <c r="E61" s="250"/>
      <c r="F61" s="250"/>
      <c r="G61" s="250"/>
      <c r="H61" s="250"/>
      <c r="I61" s="251"/>
      <c r="J61" s="251"/>
      <c r="K61" s="252"/>
      <c r="L61" s="252"/>
      <c r="M61" s="253"/>
    </row>
    <row r="62" spans="2:13" ht="16.5">
      <c r="B62" s="249"/>
      <c r="C62" s="250" t="s">
        <v>306</v>
      </c>
      <c r="D62" s="250"/>
      <c r="E62" s="250"/>
      <c r="F62" s="250"/>
      <c r="G62" s="250"/>
      <c r="H62" s="250"/>
      <c r="I62" s="251"/>
      <c r="J62" s="269"/>
      <c r="K62" s="263"/>
      <c r="L62" s="263"/>
      <c r="M62" s="264"/>
    </row>
    <row r="63" spans="2:13" ht="16.5">
      <c r="B63" s="249"/>
      <c r="C63" s="250"/>
      <c r="D63" s="254" t="s">
        <v>264</v>
      </c>
      <c r="E63" s="250"/>
      <c r="F63" s="250"/>
      <c r="G63" s="250"/>
      <c r="H63" s="250"/>
      <c r="I63" s="251"/>
      <c r="J63" s="324">
        <f>SUM(J55:J62)</f>
        <v>0</v>
      </c>
      <c r="K63" s="324">
        <f>SUM(K55:K62)</f>
        <v>0</v>
      </c>
      <c r="L63" s="324">
        <f>SUM(L55:L62)</f>
        <v>788226600</v>
      </c>
      <c r="M63" s="324">
        <f>SUM(M55:M62)</f>
        <v>0</v>
      </c>
    </row>
    <row r="64" spans="2:13" ht="16.5">
      <c r="B64" s="249"/>
      <c r="C64" s="250" t="s">
        <v>307</v>
      </c>
      <c r="D64" s="250"/>
      <c r="E64" s="250"/>
      <c r="F64" s="250"/>
      <c r="G64" s="250"/>
      <c r="H64" s="250"/>
      <c r="I64" s="251"/>
      <c r="J64" s="268"/>
      <c r="K64" s="265"/>
      <c r="L64" s="265"/>
      <c r="M64" s="266"/>
    </row>
    <row r="65" spans="2:13" ht="16.5">
      <c r="B65" s="249"/>
      <c r="C65" s="250" t="s">
        <v>300</v>
      </c>
      <c r="D65" s="250"/>
      <c r="E65" s="250"/>
      <c r="F65" s="250"/>
      <c r="G65" s="250"/>
      <c r="H65" s="250"/>
      <c r="I65" s="251"/>
      <c r="J65" s="251"/>
      <c r="K65" s="252"/>
      <c r="L65" s="252"/>
      <c r="M65" s="253"/>
    </row>
    <row r="66" spans="2:13" ht="16.5">
      <c r="B66" s="249"/>
      <c r="C66" s="250" t="s">
        <v>301</v>
      </c>
      <c r="D66" s="250"/>
      <c r="E66" s="250"/>
      <c r="F66" s="250"/>
      <c r="G66" s="250"/>
      <c r="H66" s="250"/>
      <c r="I66" s="251"/>
      <c r="J66" s="251"/>
      <c r="K66" s="252"/>
      <c r="L66" s="252"/>
      <c r="M66" s="253"/>
    </row>
    <row r="67" spans="2:13" ht="16.5">
      <c r="B67" s="249"/>
      <c r="C67" s="250" t="s">
        <v>302</v>
      </c>
      <c r="D67" s="250"/>
      <c r="E67" s="250"/>
      <c r="F67" s="250"/>
      <c r="G67" s="250"/>
      <c r="H67" s="250"/>
      <c r="I67" s="251"/>
      <c r="J67" s="251"/>
      <c r="K67" s="252"/>
      <c r="L67" s="252"/>
      <c r="M67" s="253"/>
    </row>
    <row r="68" spans="2:13" ht="16.5">
      <c r="B68" s="249"/>
      <c r="C68" s="250" t="s">
        <v>303</v>
      </c>
      <c r="D68" s="250"/>
      <c r="E68" s="250"/>
      <c r="F68" s="250"/>
      <c r="G68" s="250"/>
      <c r="H68" s="250"/>
      <c r="I68" s="251"/>
      <c r="J68" s="412">
        <v>3000000</v>
      </c>
      <c r="K68" s="252"/>
      <c r="L68" s="281">
        <v>3000000</v>
      </c>
      <c r="M68" s="253"/>
    </row>
    <row r="69" spans="2:13" ht="16.5">
      <c r="B69" s="249"/>
      <c r="C69" s="250" t="s">
        <v>304</v>
      </c>
      <c r="D69" s="250"/>
      <c r="E69" s="250"/>
      <c r="F69" s="250"/>
      <c r="G69" s="250"/>
      <c r="H69" s="250"/>
      <c r="I69" s="251"/>
      <c r="J69" s="251"/>
      <c r="K69" s="252"/>
      <c r="L69" s="252"/>
      <c r="M69" s="253"/>
    </row>
    <row r="70" spans="2:13" ht="16.5">
      <c r="B70" s="249"/>
      <c r="C70" s="250" t="s">
        <v>305</v>
      </c>
      <c r="D70" s="250"/>
      <c r="E70" s="250"/>
      <c r="F70" s="250"/>
      <c r="G70" s="250"/>
      <c r="H70" s="250"/>
      <c r="I70" s="251"/>
      <c r="J70" s="251"/>
      <c r="K70" s="252"/>
      <c r="L70" s="252"/>
      <c r="M70" s="253"/>
    </row>
    <row r="71" spans="2:13" ht="16.5">
      <c r="B71" s="249"/>
      <c r="C71" s="250" t="s">
        <v>306</v>
      </c>
      <c r="D71" s="250"/>
      <c r="E71" s="250"/>
      <c r="F71" s="250"/>
      <c r="G71" s="250"/>
      <c r="H71" s="250"/>
      <c r="I71" s="251"/>
      <c r="J71" s="269"/>
      <c r="K71" s="263"/>
      <c r="L71" s="263"/>
      <c r="M71" s="264"/>
    </row>
    <row r="72" spans="2:13" ht="16.5">
      <c r="B72" s="255"/>
      <c r="C72" s="256"/>
      <c r="D72" s="257"/>
      <c r="E72" s="257" t="s">
        <v>264</v>
      </c>
      <c r="F72" s="256"/>
      <c r="G72" s="256"/>
      <c r="H72" s="256"/>
      <c r="I72" s="258"/>
      <c r="J72" s="324">
        <f>SUM(J65:J71)</f>
        <v>3000000</v>
      </c>
      <c r="K72" s="324">
        <f>SUM(K65:K71)</f>
        <v>0</v>
      </c>
      <c r="L72" s="324">
        <f>SUM(L65:L71)</f>
        <v>3000000</v>
      </c>
      <c r="M72" s="324">
        <f>SUM(M65:M71)</f>
        <v>0</v>
      </c>
    </row>
    <row r="73" spans="2:13" ht="16.5">
      <c r="B73" s="311" t="s">
        <v>707</v>
      </c>
      <c r="C73" s="183"/>
      <c r="D73" s="211"/>
      <c r="E73" s="211"/>
      <c r="F73" s="183"/>
      <c r="G73" s="183"/>
      <c r="H73" s="183"/>
      <c r="I73" s="183"/>
      <c r="J73" s="391"/>
      <c r="K73" s="391"/>
      <c r="L73" s="391"/>
      <c r="M73" s="341"/>
    </row>
    <row r="74" spans="2:13" ht="17.25">
      <c r="B74" s="495"/>
      <c r="C74" s="496"/>
      <c r="D74" s="496"/>
      <c r="E74" s="496"/>
      <c r="F74" s="496"/>
      <c r="G74" s="496"/>
      <c r="H74" s="496"/>
      <c r="I74" s="497"/>
      <c r="J74" s="478" t="s">
        <v>700</v>
      </c>
      <c r="K74" s="479"/>
      <c r="L74" s="482" t="s">
        <v>266</v>
      </c>
      <c r="M74" s="483"/>
    </row>
    <row r="75" spans="2:13" ht="16.5">
      <c r="B75" s="317"/>
      <c r="C75" s="318"/>
      <c r="D75" s="318"/>
      <c r="E75" s="318"/>
      <c r="F75" s="318"/>
      <c r="G75" s="318"/>
      <c r="H75" s="318"/>
      <c r="I75" s="268"/>
      <c r="J75" s="345" t="s">
        <v>308</v>
      </c>
      <c r="K75" s="345" t="s">
        <v>298</v>
      </c>
      <c r="L75" s="345" t="s">
        <v>308</v>
      </c>
      <c r="M75" s="345" t="s">
        <v>298</v>
      </c>
    </row>
    <row r="76" spans="2:13" ht="16.5">
      <c r="B76" s="363"/>
      <c r="C76" s="332" t="s">
        <v>309</v>
      </c>
      <c r="D76" s="250"/>
      <c r="E76" s="250"/>
      <c r="F76" s="250"/>
      <c r="G76" s="250"/>
      <c r="H76" s="250"/>
      <c r="I76" s="251"/>
      <c r="J76" s="252"/>
      <c r="K76" s="252"/>
      <c r="L76" s="252"/>
      <c r="M76" s="253"/>
    </row>
    <row r="77" spans="2:13" ht="16.5">
      <c r="B77" s="363"/>
      <c r="C77" s="332" t="s">
        <v>310</v>
      </c>
      <c r="D77" s="250"/>
      <c r="E77" s="250"/>
      <c r="F77" s="250"/>
      <c r="G77" s="250"/>
      <c r="H77" s="250"/>
      <c r="I77" s="251"/>
      <c r="J77" s="252"/>
      <c r="K77" s="252"/>
      <c r="L77" s="252"/>
      <c r="M77" s="253"/>
    </row>
    <row r="78" spans="2:13" ht="16.5">
      <c r="B78" s="363"/>
      <c r="C78" s="332" t="s">
        <v>311</v>
      </c>
      <c r="D78" s="250"/>
      <c r="E78" s="250"/>
      <c r="F78" s="250"/>
      <c r="G78" s="250"/>
      <c r="H78" s="250"/>
      <c r="I78" s="251"/>
      <c r="J78" s="252"/>
      <c r="K78" s="252"/>
      <c r="L78" s="252"/>
      <c r="M78" s="253"/>
    </row>
    <row r="79" spans="2:13" ht="16.5">
      <c r="B79" s="364"/>
      <c r="C79" s="333" t="s">
        <v>312</v>
      </c>
      <c r="D79" s="256"/>
      <c r="E79" s="256"/>
      <c r="F79" s="256"/>
      <c r="G79" s="256"/>
      <c r="H79" s="256"/>
      <c r="I79" s="258"/>
      <c r="J79" s="259"/>
      <c r="K79" s="259"/>
      <c r="L79" s="259"/>
      <c r="M79" s="260"/>
    </row>
    <row r="80" spans="2:13" ht="17.25">
      <c r="B80" s="205" t="s">
        <v>313</v>
      </c>
      <c r="C80" s="192"/>
      <c r="D80" s="192"/>
      <c r="E80" s="192"/>
      <c r="F80" s="192"/>
      <c r="G80" s="209"/>
      <c r="H80" s="479" t="s">
        <v>700</v>
      </c>
      <c r="I80" s="490"/>
      <c r="J80" s="490"/>
      <c r="K80" s="491" t="s">
        <v>266</v>
      </c>
      <c r="L80" s="491"/>
      <c r="M80" s="491"/>
    </row>
    <row r="81" spans="2:13" s="223" customFormat="1" ht="45">
      <c r="B81" s="283"/>
      <c r="C81" s="284"/>
      <c r="D81" s="284"/>
      <c r="E81" s="284"/>
      <c r="F81" s="284"/>
      <c r="G81" s="285"/>
      <c r="H81" s="350" t="s">
        <v>271</v>
      </c>
      <c r="I81" s="224" t="s">
        <v>340</v>
      </c>
      <c r="J81" s="224" t="s">
        <v>314</v>
      </c>
      <c r="K81" s="246" t="s">
        <v>271</v>
      </c>
      <c r="L81" s="224" t="s">
        <v>341</v>
      </c>
      <c r="M81" s="224" t="s">
        <v>314</v>
      </c>
    </row>
    <row r="82" spans="2:13" ht="16.5">
      <c r="B82" s="499"/>
      <c r="C82" s="500"/>
      <c r="D82" s="500"/>
      <c r="E82" s="500"/>
      <c r="F82" s="500"/>
      <c r="G82" s="501"/>
      <c r="H82" s="346"/>
      <c r="I82" s="346"/>
      <c r="J82" s="346"/>
      <c r="K82" s="346"/>
      <c r="L82" s="346"/>
      <c r="M82" s="347"/>
    </row>
    <row r="83" spans="2:13" ht="16.5">
      <c r="B83" s="499"/>
      <c r="C83" s="500"/>
      <c r="D83" s="500"/>
      <c r="E83" s="500"/>
      <c r="F83" s="500"/>
      <c r="G83" s="501"/>
      <c r="H83" s="348"/>
      <c r="I83" s="348"/>
      <c r="J83" s="348"/>
      <c r="K83" s="348"/>
      <c r="L83" s="348"/>
      <c r="M83" s="349"/>
    </row>
    <row r="84" spans="2:13" ht="16.5">
      <c r="B84" s="499"/>
      <c r="C84" s="500"/>
      <c r="D84" s="500"/>
      <c r="E84" s="500"/>
      <c r="F84" s="500"/>
      <c r="G84" s="501"/>
      <c r="H84" s="277"/>
      <c r="I84" s="277"/>
      <c r="J84" s="277"/>
      <c r="K84" s="277"/>
      <c r="L84" s="277"/>
      <c r="M84" s="278"/>
    </row>
    <row r="85" spans="2:13" ht="16.5">
      <c r="B85" s="502"/>
      <c r="C85" s="503"/>
      <c r="D85" s="503"/>
      <c r="E85" s="503"/>
      <c r="F85" s="503"/>
      <c r="G85" s="504"/>
      <c r="H85" s="346"/>
      <c r="I85" s="346"/>
      <c r="J85" s="346"/>
      <c r="K85" s="346"/>
      <c r="L85" s="346"/>
      <c r="M85" s="347"/>
    </row>
    <row r="86" spans="2:13" ht="16.5">
      <c r="B86" s="502"/>
      <c r="C86" s="503"/>
      <c r="D86" s="503"/>
      <c r="E86" s="503"/>
      <c r="F86" s="503"/>
      <c r="G86" s="504"/>
      <c r="H86" s="348"/>
      <c r="I86" s="348"/>
      <c r="J86" s="348"/>
      <c r="K86" s="348"/>
      <c r="L86" s="348"/>
      <c r="M86" s="349"/>
    </row>
    <row r="87" spans="2:13" ht="16.5">
      <c r="B87" s="502"/>
      <c r="C87" s="503"/>
      <c r="D87" s="503"/>
      <c r="E87" s="503"/>
      <c r="F87" s="503"/>
      <c r="G87" s="504"/>
      <c r="H87" s="277"/>
      <c r="I87" s="277"/>
      <c r="J87" s="277"/>
      <c r="K87" s="277"/>
      <c r="L87" s="277"/>
      <c r="M87" s="278"/>
    </row>
    <row r="88" spans="2:13" ht="16.5">
      <c r="B88" s="283" t="s">
        <v>315</v>
      </c>
      <c r="C88" s="183"/>
      <c r="D88" s="183"/>
      <c r="E88" s="183"/>
      <c r="F88" s="183"/>
      <c r="G88" s="207"/>
      <c r="H88" s="346"/>
      <c r="I88" s="346"/>
      <c r="J88" s="346"/>
      <c r="K88" s="346"/>
      <c r="L88" s="346"/>
      <c r="M88" s="347"/>
    </row>
    <row r="89" spans="2:13" ht="16.5">
      <c r="B89" s="201"/>
      <c r="C89" s="185"/>
      <c r="D89" s="185"/>
      <c r="E89" s="185" t="s">
        <v>264</v>
      </c>
      <c r="F89" s="202"/>
      <c r="G89" s="208"/>
      <c r="H89" s="231"/>
      <c r="I89" s="231"/>
      <c r="J89" s="231"/>
      <c r="K89" s="231"/>
      <c r="L89" s="231"/>
      <c r="M89" s="232"/>
    </row>
    <row r="90" spans="2:13" ht="17.25">
      <c r="B90" s="212" t="s">
        <v>316</v>
      </c>
      <c r="C90" s="192"/>
      <c r="D90" s="192"/>
      <c r="E90" s="192"/>
      <c r="F90" s="192"/>
      <c r="G90" s="192"/>
      <c r="H90" s="192"/>
      <c r="I90" s="192"/>
      <c r="J90" s="490" t="s">
        <v>700</v>
      </c>
      <c r="K90" s="490"/>
      <c r="L90" s="482" t="s">
        <v>266</v>
      </c>
      <c r="M90" s="483"/>
    </row>
    <row r="91" spans="2:13" ht="33">
      <c r="B91" s="196"/>
      <c r="C91" s="183"/>
      <c r="D91" s="183"/>
      <c r="E91" s="183"/>
      <c r="F91" s="183"/>
      <c r="G91" s="183"/>
      <c r="H91" s="183"/>
      <c r="I91" s="183"/>
      <c r="J91" s="199" t="s">
        <v>298</v>
      </c>
      <c r="K91" s="199" t="s">
        <v>272</v>
      </c>
      <c r="L91" s="199" t="s">
        <v>298</v>
      </c>
      <c r="M91" s="199" t="s">
        <v>272</v>
      </c>
    </row>
    <row r="92" spans="2:13" ht="16.5">
      <c r="B92" s="249"/>
      <c r="C92" s="250" t="s">
        <v>317</v>
      </c>
      <c r="D92" s="250"/>
      <c r="E92" s="250"/>
      <c r="F92" s="250"/>
      <c r="G92" s="250"/>
      <c r="H92" s="250"/>
      <c r="I92" s="250"/>
      <c r="J92" s="265"/>
      <c r="K92" s="265"/>
      <c r="L92" s="265"/>
      <c r="M92" s="266"/>
    </row>
    <row r="93" spans="2:13" ht="16.5">
      <c r="B93" s="249"/>
      <c r="C93" s="250" t="s">
        <v>318</v>
      </c>
      <c r="D93" s="250"/>
      <c r="E93" s="250"/>
      <c r="F93" s="250"/>
      <c r="G93" s="250"/>
      <c r="H93" s="250"/>
      <c r="I93" s="250"/>
      <c r="J93" s="253">
        <v>6095607007</v>
      </c>
      <c r="K93" s="253"/>
      <c r="L93" s="253">
        <v>3487126813</v>
      </c>
      <c r="M93" s="253"/>
    </row>
    <row r="94" spans="2:13" ht="16.5">
      <c r="B94" s="249"/>
      <c r="C94" s="250" t="s">
        <v>665</v>
      </c>
      <c r="D94" s="250"/>
      <c r="E94" s="250"/>
      <c r="F94" s="250"/>
      <c r="G94" s="250"/>
      <c r="H94" s="250"/>
      <c r="I94" s="250"/>
      <c r="J94" s="253">
        <v>102855600</v>
      </c>
      <c r="K94" s="253"/>
      <c r="L94" s="253">
        <v>102855600</v>
      </c>
      <c r="M94" s="253"/>
    </row>
    <row r="95" spans="2:13" ht="16.5">
      <c r="B95" s="249"/>
      <c r="C95" s="250" t="s">
        <v>319</v>
      </c>
      <c r="D95" s="250"/>
      <c r="E95" s="250"/>
      <c r="F95" s="250"/>
      <c r="G95" s="250"/>
      <c r="H95" s="250"/>
      <c r="I95" s="250"/>
      <c r="J95" s="253"/>
      <c r="K95" s="253"/>
      <c r="L95" s="252"/>
      <c r="M95" s="253"/>
    </row>
    <row r="96" spans="2:13" ht="16.5">
      <c r="B96" s="249"/>
      <c r="C96" s="250" t="s">
        <v>320</v>
      </c>
      <c r="D96" s="250"/>
      <c r="E96" s="250"/>
      <c r="F96" s="250"/>
      <c r="G96" s="250"/>
      <c r="H96" s="250"/>
      <c r="I96" s="250"/>
      <c r="J96" s="253">
        <v>140903650</v>
      </c>
      <c r="K96" s="253"/>
      <c r="L96" s="253">
        <v>390676496</v>
      </c>
      <c r="M96" s="253"/>
    </row>
    <row r="97" spans="2:13" ht="16.5">
      <c r="B97" s="249"/>
      <c r="C97" s="250" t="s">
        <v>321</v>
      </c>
      <c r="D97" s="250"/>
      <c r="E97" s="250"/>
      <c r="F97" s="250"/>
      <c r="G97" s="250"/>
      <c r="H97" s="250"/>
      <c r="I97" s="250"/>
      <c r="J97" s="253">
        <v>2863325104</v>
      </c>
      <c r="K97" s="253"/>
      <c r="L97" s="253">
        <v>3660525472</v>
      </c>
      <c r="M97" s="253"/>
    </row>
    <row r="98" spans="2:13" ht="16.5">
      <c r="B98" s="249"/>
      <c r="C98" s="250" t="s">
        <v>322</v>
      </c>
      <c r="D98" s="250"/>
      <c r="E98" s="250"/>
      <c r="F98" s="250"/>
      <c r="G98" s="250"/>
      <c r="H98" s="250"/>
      <c r="I98" s="250"/>
      <c r="J98" s="253"/>
      <c r="K98" s="253"/>
      <c r="L98" s="252"/>
      <c r="M98" s="253"/>
    </row>
    <row r="99" spans="2:13" ht="16.5">
      <c r="B99" s="249"/>
      <c r="C99" s="250" t="s">
        <v>323</v>
      </c>
      <c r="D99" s="250"/>
      <c r="E99" s="250"/>
      <c r="F99" s="250"/>
      <c r="G99" s="250"/>
      <c r="H99" s="250"/>
      <c r="I99" s="250"/>
      <c r="J99" s="252"/>
      <c r="K99" s="253"/>
      <c r="L99" s="252"/>
      <c r="M99" s="253"/>
    </row>
    <row r="100" spans="2:13" ht="16.5">
      <c r="B100" s="261"/>
      <c r="C100" s="262" t="s">
        <v>324</v>
      </c>
      <c r="D100" s="262"/>
      <c r="E100" s="262"/>
      <c r="F100" s="262"/>
      <c r="G100" s="262"/>
      <c r="H100" s="262"/>
      <c r="I100" s="262"/>
      <c r="J100" s="259"/>
      <c r="K100" s="259"/>
      <c r="L100" s="259"/>
      <c r="M100" s="260"/>
    </row>
    <row r="101" spans="2:13" ht="16.5">
      <c r="B101" s="261"/>
      <c r="C101" s="267"/>
      <c r="D101" s="267"/>
      <c r="E101" s="267" t="s">
        <v>264</v>
      </c>
      <c r="F101" s="262"/>
      <c r="G101" s="262"/>
      <c r="H101" s="262"/>
      <c r="I101" s="262"/>
      <c r="J101" s="390">
        <f>SUM(J92:J100)</f>
        <v>9202691361</v>
      </c>
      <c r="K101" s="390">
        <f>SUM(K92:K100)</f>
        <v>0</v>
      </c>
      <c r="L101" s="390">
        <f>SUM(L92:L100)</f>
        <v>7641184381</v>
      </c>
      <c r="M101" s="390">
        <f>SUM(M92:M100)</f>
        <v>0</v>
      </c>
    </row>
    <row r="102" spans="2:13" s="223" customFormat="1" ht="15">
      <c r="B102" s="353" t="s">
        <v>325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96"/>
    </row>
    <row r="103" spans="2:13" s="223" customFormat="1" ht="15">
      <c r="B103" s="353" t="s">
        <v>326</v>
      </c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96"/>
    </row>
    <row r="104" spans="2:13" s="223" customFormat="1" ht="15">
      <c r="B104" s="297" t="s">
        <v>327</v>
      </c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9"/>
    </row>
    <row r="105" spans="2:13" ht="17.25">
      <c r="B105" s="205" t="s">
        <v>328</v>
      </c>
      <c r="C105" s="192"/>
      <c r="D105" s="192"/>
      <c r="E105" s="192"/>
      <c r="F105" s="192"/>
      <c r="G105" s="192"/>
      <c r="H105" s="192"/>
      <c r="I105" s="192"/>
      <c r="J105" s="490" t="s">
        <v>700</v>
      </c>
      <c r="K105" s="490"/>
      <c r="L105" s="482" t="s">
        <v>266</v>
      </c>
      <c r="M105" s="483"/>
    </row>
    <row r="106" spans="2:13" ht="51" customHeight="1">
      <c r="B106" s="196"/>
      <c r="C106" s="183"/>
      <c r="D106" s="183"/>
      <c r="E106" s="183"/>
      <c r="F106" s="183"/>
      <c r="G106" s="183"/>
      <c r="H106" s="183"/>
      <c r="I106" s="183"/>
      <c r="J106" s="216" t="s">
        <v>329</v>
      </c>
      <c r="K106" s="216" t="s">
        <v>342</v>
      </c>
      <c r="L106" s="215" t="s">
        <v>330</v>
      </c>
      <c r="M106" s="215" t="s">
        <v>342</v>
      </c>
    </row>
    <row r="107" spans="2:13" ht="16.5">
      <c r="B107" s="196"/>
      <c r="C107" s="183" t="s">
        <v>331</v>
      </c>
      <c r="D107" s="183"/>
      <c r="E107" s="183"/>
      <c r="F107" s="183"/>
      <c r="G107" s="183"/>
      <c r="H107" s="183"/>
      <c r="I107" s="183"/>
      <c r="J107" s="194"/>
      <c r="K107" s="194"/>
      <c r="L107" s="194"/>
      <c r="M107" s="197"/>
    </row>
    <row r="108" spans="2:13" ht="16.5">
      <c r="B108" s="196"/>
      <c r="C108" s="183"/>
      <c r="D108" s="211"/>
      <c r="E108" s="211" t="s">
        <v>264</v>
      </c>
      <c r="F108" s="183"/>
      <c r="G108" s="183"/>
      <c r="H108" s="183"/>
      <c r="I108" s="183"/>
      <c r="J108" s="231"/>
      <c r="K108" s="231"/>
      <c r="L108" s="231"/>
      <c r="M108" s="232"/>
    </row>
    <row r="109" spans="2:13" ht="16.5">
      <c r="B109" s="196"/>
      <c r="C109" s="183" t="s">
        <v>332</v>
      </c>
      <c r="D109" s="183"/>
      <c r="E109" s="183"/>
      <c r="F109" s="183"/>
      <c r="G109" s="183"/>
      <c r="H109" s="183"/>
      <c r="I109" s="183"/>
      <c r="J109" s="183"/>
      <c r="K109" s="183"/>
      <c r="L109" s="217" t="s">
        <v>265</v>
      </c>
      <c r="M109" s="218" t="s">
        <v>266</v>
      </c>
    </row>
    <row r="110" spans="2:13" ht="16.5">
      <c r="B110" s="196"/>
      <c r="C110" s="183" t="s">
        <v>333</v>
      </c>
      <c r="D110" s="183"/>
      <c r="E110" s="183"/>
      <c r="F110" s="183"/>
      <c r="G110" s="183"/>
      <c r="H110" s="183"/>
      <c r="I110" s="183"/>
      <c r="J110" s="183"/>
      <c r="K110" s="183"/>
      <c r="L110" s="194"/>
      <c r="M110" s="197"/>
    </row>
    <row r="111" spans="2:13" ht="16.5">
      <c r="B111" s="196"/>
      <c r="C111" s="183" t="s">
        <v>334</v>
      </c>
      <c r="D111" s="183"/>
      <c r="E111" s="183"/>
      <c r="F111" s="183"/>
      <c r="G111" s="183"/>
      <c r="H111" s="183"/>
      <c r="I111" s="183"/>
      <c r="J111" s="183"/>
      <c r="K111" s="183"/>
      <c r="L111" s="194"/>
      <c r="M111" s="197"/>
    </row>
    <row r="112" spans="2:13" ht="16.5">
      <c r="B112" s="196"/>
      <c r="C112" s="183" t="s">
        <v>335</v>
      </c>
      <c r="D112" s="183"/>
      <c r="E112" s="183"/>
      <c r="F112" s="183"/>
      <c r="G112" s="183"/>
      <c r="H112" s="183"/>
      <c r="I112" s="183"/>
      <c r="J112" s="183"/>
      <c r="K112" s="183"/>
      <c r="L112" s="194"/>
      <c r="M112" s="197"/>
    </row>
    <row r="113" spans="2:13" ht="16.5">
      <c r="B113" s="201"/>
      <c r="C113" s="202"/>
      <c r="D113" s="185"/>
      <c r="E113" s="185" t="s">
        <v>264</v>
      </c>
      <c r="F113" s="202"/>
      <c r="G113" s="202"/>
      <c r="H113" s="202"/>
      <c r="I113" s="202"/>
      <c r="J113" s="202"/>
      <c r="K113" s="202"/>
      <c r="L113" s="194"/>
      <c r="M113" s="197"/>
    </row>
    <row r="114" spans="2:13" ht="17.25">
      <c r="B114" s="365" t="s">
        <v>336</v>
      </c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200"/>
    </row>
    <row r="115" spans="2:13" ht="16.5">
      <c r="B115" s="196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200"/>
    </row>
    <row r="116" spans="2:13" s="272" customFormat="1" ht="49.5">
      <c r="B116" s="530"/>
      <c r="C116" s="531"/>
      <c r="D116" s="531"/>
      <c r="E116" s="532"/>
      <c r="F116" s="488" t="s">
        <v>346</v>
      </c>
      <c r="G116" s="489"/>
      <c r="H116" s="486" t="s">
        <v>338</v>
      </c>
      <c r="I116" s="487"/>
      <c r="J116" s="354" t="s">
        <v>343</v>
      </c>
      <c r="K116" s="355" t="s">
        <v>344</v>
      </c>
      <c r="L116" s="354" t="s">
        <v>345</v>
      </c>
      <c r="M116" s="356" t="s">
        <v>337</v>
      </c>
    </row>
    <row r="117" spans="2:13" ht="16.5">
      <c r="B117" s="366" t="s">
        <v>347</v>
      </c>
      <c r="C117" s="220"/>
      <c r="D117" s="220"/>
      <c r="E117" s="339"/>
      <c r="F117" s="478"/>
      <c r="G117" s="479"/>
      <c r="H117" s="478"/>
      <c r="I117" s="479"/>
      <c r="J117" s="194"/>
      <c r="K117" s="194"/>
      <c r="L117" s="194"/>
      <c r="M117" s="197"/>
    </row>
    <row r="118" spans="2:13" s="272" customFormat="1" ht="16.5">
      <c r="B118" s="366" t="s">
        <v>348</v>
      </c>
      <c r="C118" s="271"/>
      <c r="D118" s="271"/>
      <c r="E118" s="340"/>
      <c r="F118" s="484">
        <v>35931240697</v>
      </c>
      <c r="G118" s="485"/>
      <c r="H118" s="484">
        <v>33554950814</v>
      </c>
      <c r="I118" s="485"/>
      <c r="J118" s="324">
        <v>2773187862</v>
      </c>
      <c r="K118" s="324">
        <v>72463636</v>
      </c>
      <c r="L118" s="325">
        <v>0</v>
      </c>
      <c r="M118" s="324">
        <f>SUM(F118:L118)</f>
        <v>72331843009</v>
      </c>
    </row>
    <row r="119" spans="2:13" s="193" customFormat="1" ht="16.5">
      <c r="B119" s="367" t="s">
        <v>349</v>
      </c>
      <c r="C119" s="273"/>
      <c r="D119" s="273"/>
      <c r="E119" s="341"/>
      <c r="F119" s="482"/>
      <c r="G119" s="483"/>
      <c r="H119" s="482">
        <v>816226500</v>
      </c>
      <c r="I119" s="483"/>
      <c r="J119" s="197">
        <v>2347727273</v>
      </c>
      <c r="K119" s="197"/>
      <c r="L119" s="197"/>
      <c r="M119" s="197">
        <f>SUM(F119:L119)</f>
        <v>3163953773</v>
      </c>
    </row>
    <row r="120" spans="2:13" s="193" customFormat="1" ht="16.5">
      <c r="B120" s="367" t="s">
        <v>350</v>
      </c>
      <c r="C120" s="273"/>
      <c r="D120" s="273"/>
      <c r="E120" s="341"/>
      <c r="F120" s="482"/>
      <c r="G120" s="483"/>
      <c r="H120" s="482"/>
      <c r="I120" s="483"/>
      <c r="J120" s="197"/>
      <c r="K120" s="197"/>
      <c r="L120" s="197"/>
      <c r="M120" s="197">
        <f aca="true" t="shared" si="0" ref="M120:M136">SUM(F120:L120)</f>
        <v>0</v>
      </c>
    </row>
    <row r="121" spans="2:13" s="193" customFormat="1" ht="16.5">
      <c r="B121" s="367" t="s">
        <v>351</v>
      </c>
      <c r="C121" s="273"/>
      <c r="D121" s="273"/>
      <c r="E121" s="341"/>
      <c r="F121" s="482"/>
      <c r="G121" s="483"/>
      <c r="H121" s="482"/>
      <c r="I121" s="483"/>
      <c r="J121" s="197"/>
      <c r="K121" s="197"/>
      <c r="L121" s="197"/>
      <c r="M121" s="197">
        <f t="shared" si="0"/>
        <v>0</v>
      </c>
    </row>
    <row r="122" spans="2:13" s="193" customFormat="1" ht="16.5">
      <c r="B122" s="367" t="s">
        <v>352</v>
      </c>
      <c r="C122" s="273"/>
      <c r="D122" s="273"/>
      <c r="E122" s="341"/>
      <c r="F122" s="482"/>
      <c r="G122" s="483"/>
      <c r="H122" s="482"/>
      <c r="I122" s="483"/>
      <c r="J122" s="197"/>
      <c r="K122" s="197"/>
      <c r="L122" s="197"/>
      <c r="M122" s="197">
        <f t="shared" si="0"/>
        <v>0</v>
      </c>
    </row>
    <row r="123" spans="2:13" s="193" customFormat="1" ht="16.5">
      <c r="B123" s="367" t="s">
        <v>353</v>
      </c>
      <c r="C123" s="273"/>
      <c r="D123" s="273"/>
      <c r="E123" s="341"/>
      <c r="F123" s="482"/>
      <c r="G123" s="483"/>
      <c r="H123" s="482"/>
      <c r="I123" s="483"/>
      <c r="J123" s="197"/>
      <c r="K123" s="197"/>
      <c r="L123" s="197"/>
      <c r="M123" s="197">
        <f t="shared" si="0"/>
        <v>0</v>
      </c>
    </row>
    <row r="124" spans="2:13" s="193" customFormat="1" ht="16.5">
      <c r="B124" s="367" t="s">
        <v>354</v>
      </c>
      <c r="C124" s="273"/>
      <c r="D124" s="273"/>
      <c r="E124" s="341"/>
      <c r="F124" s="482"/>
      <c r="G124" s="483"/>
      <c r="H124" s="482"/>
      <c r="I124" s="483"/>
      <c r="J124" s="197"/>
      <c r="K124" s="197"/>
      <c r="L124" s="197"/>
      <c r="M124" s="197">
        <f t="shared" si="0"/>
        <v>0</v>
      </c>
    </row>
    <row r="125" spans="2:13" s="272" customFormat="1" ht="16.5">
      <c r="B125" s="366" t="s">
        <v>701</v>
      </c>
      <c r="C125" s="271"/>
      <c r="D125" s="271"/>
      <c r="E125" s="342"/>
      <c r="F125" s="480">
        <f>F118+F119+F120+F121-F122-F123-F124</f>
        <v>35931240697</v>
      </c>
      <c r="G125" s="481"/>
      <c r="H125" s="480">
        <f>H118+H119+I120+I121-I122-I123-I124</f>
        <v>34371177314</v>
      </c>
      <c r="I125" s="481"/>
      <c r="J125" s="326">
        <f>J118+J119+J120+J121-J122-J123-J124</f>
        <v>5120915135</v>
      </c>
      <c r="K125" s="326">
        <f>K118+K119+K120+K121-K122-K123-K124</f>
        <v>72463636</v>
      </c>
      <c r="L125" s="326">
        <f>L118+L119+L120+L121-L122-L123-L124</f>
        <v>0</v>
      </c>
      <c r="M125" s="324">
        <f t="shared" si="0"/>
        <v>75495796782</v>
      </c>
    </row>
    <row r="126" spans="2:13" ht="16.5">
      <c r="B126" s="366" t="s">
        <v>355</v>
      </c>
      <c r="C126" s="220"/>
      <c r="D126" s="220"/>
      <c r="E126" s="339"/>
      <c r="F126" s="478"/>
      <c r="G126" s="479"/>
      <c r="H126" s="478"/>
      <c r="I126" s="479"/>
      <c r="J126" s="194"/>
      <c r="K126" s="194"/>
      <c r="L126" s="194"/>
      <c r="M126" s="197">
        <f t="shared" si="0"/>
        <v>0</v>
      </c>
    </row>
    <row r="127" spans="2:13" s="272" customFormat="1" ht="16.5">
      <c r="B127" s="366" t="s">
        <v>348</v>
      </c>
      <c r="C127" s="271"/>
      <c r="D127" s="271"/>
      <c r="E127" s="340"/>
      <c r="F127" s="484">
        <v>6384943115</v>
      </c>
      <c r="G127" s="485"/>
      <c r="H127" s="484">
        <v>10053148024</v>
      </c>
      <c r="I127" s="485"/>
      <c r="J127" s="324">
        <v>1176180487</v>
      </c>
      <c r="K127" s="324">
        <v>52647483</v>
      </c>
      <c r="L127" s="327"/>
      <c r="M127" s="324">
        <f t="shared" si="0"/>
        <v>17666919109</v>
      </c>
    </row>
    <row r="128" spans="2:13" s="193" customFormat="1" ht="16.5">
      <c r="B128" s="367" t="s">
        <v>356</v>
      </c>
      <c r="C128" s="273"/>
      <c r="D128" s="273"/>
      <c r="E128" s="341"/>
      <c r="F128" s="482">
        <v>514287051</v>
      </c>
      <c r="G128" s="483"/>
      <c r="H128" s="482">
        <v>887534088</v>
      </c>
      <c r="I128" s="483"/>
      <c r="J128" s="197">
        <v>110312691</v>
      </c>
      <c r="K128" s="197">
        <v>3496971</v>
      </c>
      <c r="L128" s="197"/>
      <c r="M128" s="197">
        <f t="shared" si="0"/>
        <v>1515630801</v>
      </c>
    </row>
    <row r="129" spans="2:13" s="193" customFormat="1" ht="16.5">
      <c r="B129" s="367" t="s">
        <v>351</v>
      </c>
      <c r="C129" s="273"/>
      <c r="D129" s="273"/>
      <c r="E129" s="341"/>
      <c r="F129" s="482"/>
      <c r="G129" s="483"/>
      <c r="H129" s="482"/>
      <c r="I129" s="483"/>
      <c r="J129" s="197"/>
      <c r="K129" s="197"/>
      <c r="L129" s="197"/>
      <c r="M129" s="197">
        <f t="shared" si="0"/>
        <v>0</v>
      </c>
    </row>
    <row r="130" spans="2:13" s="193" customFormat="1" ht="16.5">
      <c r="B130" s="367" t="s">
        <v>352</v>
      </c>
      <c r="C130" s="273"/>
      <c r="D130" s="273"/>
      <c r="E130" s="341"/>
      <c r="F130" s="482"/>
      <c r="G130" s="483"/>
      <c r="H130" s="482"/>
      <c r="I130" s="483"/>
      <c r="J130" s="197"/>
      <c r="K130" s="197"/>
      <c r="L130" s="197"/>
      <c r="M130" s="197">
        <f t="shared" si="0"/>
        <v>0</v>
      </c>
    </row>
    <row r="131" spans="2:13" s="193" customFormat="1" ht="16.5">
      <c r="B131" s="367" t="s">
        <v>353</v>
      </c>
      <c r="C131" s="273"/>
      <c r="D131" s="273"/>
      <c r="E131" s="341"/>
      <c r="F131" s="482"/>
      <c r="G131" s="483"/>
      <c r="H131" s="482"/>
      <c r="I131" s="483"/>
      <c r="J131" s="197"/>
      <c r="K131" s="197"/>
      <c r="L131" s="197"/>
      <c r="M131" s="197">
        <f t="shared" si="0"/>
        <v>0</v>
      </c>
    </row>
    <row r="132" spans="2:13" s="193" customFormat="1" ht="16.5">
      <c r="B132" s="367" t="s">
        <v>354</v>
      </c>
      <c r="C132" s="273"/>
      <c r="D132" s="273"/>
      <c r="E132" s="341"/>
      <c r="F132" s="482"/>
      <c r="G132" s="483"/>
      <c r="H132" s="482"/>
      <c r="I132" s="483"/>
      <c r="J132" s="197"/>
      <c r="K132" s="197"/>
      <c r="L132" s="197"/>
      <c r="M132" s="197">
        <f t="shared" si="0"/>
        <v>0</v>
      </c>
    </row>
    <row r="133" spans="2:13" s="272" customFormat="1" ht="16.5">
      <c r="B133" s="366" t="s">
        <v>701</v>
      </c>
      <c r="C133" s="271"/>
      <c r="D133" s="271"/>
      <c r="E133" s="342"/>
      <c r="F133" s="480">
        <f>F127+F128+F129-F130-F131-F132</f>
        <v>6899230166</v>
      </c>
      <c r="G133" s="481"/>
      <c r="H133" s="480">
        <f>H127+H128+I129-I130-I131-I132</f>
        <v>10940682112</v>
      </c>
      <c r="I133" s="481"/>
      <c r="J133" s="326">
        <f>J127+J128+J129-J130-J131-J132</f>
        <v>1286493178</v>
      </c>
      <c r="K133" s="326">
        <f>K127+K128+K129-K130-K131-K132</f>
        <v>56144454</v>
      </c>
      <c r="L133" s="326">
        <f>L127+L128+L129-L130-L131-L132</f>
        <v>0</v>
      </c>
      <c r="M133" s="324">
        <f t="shared" si="0"/>
        <v>19182549910</v>
      </c>
    </row>
    <row r="134" spans="2:13" ht="16.5">
      <c r="B134" s="366" t="s">
        <v>357</v>
      </c>
      <c r="C134" s="220"/>
      <c r="D134" s="220"/>
      <c r="E134" s="343"/>
      <c r="F134" s="478"/>
      <c r="G134" s="479"/>
      <c r="H134" s="478"/>
      <c r="I134" s="479"/>
      <c r="J134" s="194"/>
      <c r="K134" s="194"/>
      <c r="L134" s="194"/>
      <c r="M134" s="197">
        <f t="shared" si="0"/>
        <v>0</v>
      </c>
    </row>
    <row r="135" spans="2:13" ht="16.5">
      <c r="B135" s="289" t="s">
        <v>358</v>
      </c>
      <c r="C135" s="220"/>
      <c r="D135" s="220"/>
      <c r="E135" s="342"/>
      <c r="F135" s="480">
        <f>F118-F127</f>
        <v>29546297582</v>
      </c>
      <c r="G135" s="481"/>
      <c r="H135" s="480">
        <f>H118-H127</f>
        <v>23501802790</v>
      </c>
      <c r="I135" s="481"/>
      <c r="J135" s="326">
        <f>J118-J127</f>
        <v>1597007375</v>
      </c>
      <c r="K135" s="326">
        <f>K118-K127</f>
        <v>19816153</v>
      </c>
      <c r="L135" s="326">
        <f>L118-L127</f>
        <v>0</v>
      </c>
      <c r="M135" s="324">
        <f t="shared" si="0"/>
        <v>54664923900</v>
      </c>
    </row>
    <row r="136" spans="2:13" ht="16.5">
      <c r="B136" s="450" t="s">
        <v>702</v>
      </c>
      <c r="C136" s="220"/>
      <c r="D136" s="220"/>
      <c r="E136" s="342"/>
      <c r="F136" s="480">
        <f>F125-F133</f>
        <v>29032010531</v>
      </c>
      <c r="G136" s="481"/>
      <c r="H136" s="480">
        <f>H125-H133</f>
        <v>23430495202</v>
      </c>
      <c r="I136" s="481"/>
      <c r="J136" s="326">
        <f>J125-J133</f>
        <v>3834421957</v>
      </c>
      <c r="K136" s="326">
        <f>K125-K133</f>
        <v>16319182</v>
      </c>
      <c r="L136" s="326">
        <f>L125-L133</f>
        <v>0</v>
      </c>
      <c r="M136" s="324">
        <f t="shared" si="0"/>
        <v>56313246872</v>
      </c>
    </row>
    <row r="137" spans="2:13" ht="16.5">
      <c r="B137" s="204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222"/>
    </row>
    <row r="138" spans="2:13" ht="16.5">
      <c r="B138" s="368" t="s">
        <v>359</v>
      </c>
      <c r="C138" s="183"/>
      <c r="D138" s="183"/>
      <c r="E138" s="183"/>
      <c r="F138" s="183"/>
      <c r="G138" s="183"/>
      <c r="H138" s="183"/>
      <c r="I138" s="183"/>
      <c r="J138" s="183"/>
      <c r="K138" s="403">
        <v>51282275239</v>
      </c>
      <c r="L138" s="408"/>
      <c r="M138" s="200"/>
    </row>
    <row r="139" spans="2:13" ht="16.5">
      <c r="B139" s="368" t="s">
        <v>360</v>
      </c>
      <c r="C139" s="183"/>
      <c r="D139" s="183"/>
      <c r="E139" s="183"/>
      <c r="F139" s="183"/>
      <c r="G139" s="183"/>
      <c r="H139" s="183"/>
      <c r="I139" s="183"/>
      <c r="J139" s="183"/>
      <c r="K139" s="403">
        <v>30500000</v>
      </c>
      <c r="L139" s="183"/>
      <c r="M139" s="200"/>
    </row>
    <row r="140" spans="2:13" ht="16.5">
      <c r="B140" s="368" t="s">
        <v>361</v>
      </c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200"/>
    </row>
    <row r="141" spans="2:13" ht="16.5">
      <c r="B141" s="368" t="s">
        <v>362</v>
      </c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200"/>
    </row>
    <row r="142" spans="2:13" ht="16.5">
      <c r="B142" s="368" t="s">
        <v>363</v>
      </c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200"/>
    </row>
    <row r="143" spans="2:13" ht="17.25">
      <c r="B143" s="369" t="s">
        <v>364</v>
      </c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3"/>
    </row>
    <row r="144" spans="2:13" s="223" customFormat="1" ht="45">
      <c r="B144" s="538"/>
      <c r="C144" s="538"/>
      <c r="D144" s="538"/>
      <c r="E144" s="538"/>
      <c r="F144" s="538"/>
      <c r="G144" s="538"/>
      <c r="H144" s="224" t="s">
        <v>365</v>
      </c>
      <c r="I144" s="224" t="s">
        <v>366</v>
      </c>
      <c r="J144" s="224" t="s">
        <v>367</v>
      </c>
      <c r="K144" s="224" t="s">
        <v>369</v>
      </c>
      <c r="L144" s="224" t="s">
        <v>368</v>
      </c>
      <c r="M144" s="246" t="s">
        <v>337</v>
      </c>
    </row>
    <row r="145" spans="2:13" s="223" customFormat="1" ht="15">
      <c r="B145" s="366" t="s">
        <v>347</v>
      </c>
      <c r="C145" s="221"/>
      <c r="D145" s="221"/>
      <c r="E145" s="221"/>
      <c r="F145" s="221"/>
      <c r="G145" s="290"/>
      <c r="H145" s="291"/>
      <c r="I145" s="291"/>
      <c r="J145" s="291"/>
      <c r="K145" s="291"/>
      <c r="L145" s="291"/>
      <c r="M145" s="292"/>
    </row>
    <row r="146" spans="2:13" s="223" customFormat="1" ht="15">
      <c r="B146" s="289" t="s">
        <v>348</v>
      </c>
      <c r="C146" s="221"/>
      <c r="D146" s="221"/>
      <c r="E146" s="221"/>
      <c r="F146" s="221"/>
      <c r="G146" s="290"/>
      <c r="H146" s="351"/>
      <c r="I146" s="351"/>
      <c r="J146" s="351"/>
      <c r="K146" s="351"/>
      <c r="L146" s="351"/>
      <c r="M146" s="352"/>
    </row>
    <row r="147" spans="2:13" s="223" customFormat="1" ht="15">
      <c r="B147" s="289" t="s">
        <v>371</v>
      </c>
      <c r="C147" s="221"/>
      <c r="D147" s="221"/>
      <c r="E147" s="221"/>
      <c r="F147" s="221"/>
      <c r="G147" s="290"/>
      <c r="H147" s="291"/>
      <c r="I147" s="291"/>
      <c r="J147" s="291"/>
      <c r="K147" s="291"/>
      <c r="L147" s="291"/>
      <c r="M147" s="292"/>
    </row>
    <row r="148" spans="2:13" s="223" customFormat="1" ht="15">
      <c r="B148" s="370" t="s">
        <v>370</v>
      </c>
      <c r="C148" s="221"/>
      <c r="D148" s="221"/>
      <c r="E148" s="221"/>
      <c r="F148" s="221"/>
      <c r="G148" s="290"/>
      <c r="H148" s="291"/>
      <c r="I148" s="291"/>
      <c r="J148" s="291"/>
      <c r="K148" s="291"/>
      <c r="L148" s="291"/>
      <c r="M148" s="292"/>
    </row>
    <row r="149" spans="2:13" s="223" customFormat="1" ht="15">
      <c r="B149" s="289" t="s">
        <v>372</v>
      </c>
      <c r="C149" s="221"/>
      <c r="D149" s="221"/>
      <c r="E149" s="221"/>
      <c r="F149" s="221"/>
      <c r="G149" s="290"/>
      <c r="H149" s="291"/>
      <c r="I149" s="291"/>
      <c r="J149" s="291"/>
      <c r="K149" s="291"/>
      <c r="L149" s="291"/>
      <c r="M149" s="292"/>
    </row>
    <row r="150" spans="2:13" s="223" customFormat="1" ht="15">
      <c r="B150" s="283" t="s">
        <v>353</v>
      </c>
      <c r="C150" s="221"/>
      <c r="D150" s="221"/>
      <c r="E150" s="221"/>
      <c r="F150" s="221"/>
      <c r="G150" s="290"/>
      <c r="H150" s="291"/>
      <c r="I150" s="291"/>
      <c r="J150" s="291"/>
      <c r="K150" s="291"/>
      <c r="L150" s="291"/>
      <c r="M150" s="292"/>
    </row>
    <row r="151" spans="2:13" s="223" customFormat="1" ht="15">
      <c r="B151" s="289" t="s">
        <v>354</v>
      </c>
      <c r="C151" s="221"/>
      <c r="D151" s="221"/>
      <c r="E151" s="221"/>
      <c r="F151" s="221"/>
      <c r="G151" s="290"/>
      <c r="H151" s="291"/>
      <c r="I151" s="291"/>
      <c r="J151" s="291"/>
      <c r="K151" s="291"/>
      <c r="L151" s="291"/>
      <c r="M151" s="292"/>
    </row>
    <row r="152" spans="2:13" s="223" customFormat="1" ht="15">
      <c r="B152" s="289" t="s">
        <v>701</v>
      </c>
      <c r="C152" s="221"/>
      <c r="D152" s="221"/>
      <c r="E152" s="221"/>
      <c r="F152" s="221"/>
      <c r="G152" s="290"/>
      <c r="H152" s="351"/>
      <c r="I152" s="351"/>
      <c r="J152" s="351"/>
      <c r="K152" s="351"/>
      <c r="L152" s="351"/>
      <c r="M152" s="352"/>
    </row>
    <row r="153" spans="2:13" s="223" customFormat="1" ht="15">
      <c r="B153" s="366" t="s">
        <v>355</v>
      </c>
      <c r="C153" s="221"/>
      <c r="D153" s="221"/>
      <c r="E153" s="221"/>
      <c r="F153" s="221"/>
      <c r="G153" s="290"/>
      <c r="H153" s="291"/>
      <c r="I153" s="291"/>
      <c r="J153" s="291"/>
      <c r="K153" s="291"/>
      <c r="L153" s="291"/>
      <c r="M153" s="292"/>
    </row>
    <row r="154" spans="2:13" s="223" customFormat="1" ht="15">
      <c r="B154" s="289" t="s">
        <v>348</v>
      </c>
      <c r="C154" s="221"/>
      <c r="D154" s="221"/>
      <c r="E154" s="221"/>
      <c r="F154" s="221"/>
      <c r="G154" s="290"/>
      <c r="H154" s="351"/>
      <c r="I154" s="351"/>
      <c r="J154" s="351"/>
      <c r="K154" s="351"/>
      <c r="L154" s="351"/>
      <c r="M154" s="352"/>
    </row>
    <row r="155" spans="2:13" s="223" customFormat="1" ht="15">
      <c r="B155" s="289" t="s">
        <v>356</v>
      </c>
      <c r="C155" s="221"/>
      <c r="D155" s="221"/>
      <c r="E155" s="221"/>
      <c r="F155" s="221"/>
      <c r="G155" s="290"/>
      <c r="H155" s="291"/>
      <c r="I155" s="291"/>
      <c r="J155" s="291"/>
      <c r="K155" s="291"/>
      <c r="L155" s="291"/>
      <c r="M155" s="292"/>
    </row>
    <row r="156" spans="2:13" s="223" customFormat="1" ht="15">
      <c r="B156" s="289" t="s">
        <v>351</v>
      </c>
      <c r="C156" s="221"/>
      <c r="D156" s="221"/>
      <c r="E156" s="221"/>
      <c r="F156" s="221"/>
      <c r="G156" s="290"/>
      <c r="H156" s="291"/>
      <c r="I156" s="291"/>
      <c r="J156" s="291"/>
      <c r="K156" s="291"/>
      <c r="L156" s="291"/>
      <c r="M156" s="292"/>
    </row>
    <row r="157" spans="2:13" s="223" customFormat="1" ht="15">
      <c r="B157" s="289" t="s">
        <v>353</v>
      </c>
      <c r="C157" s="221"/>
      <c r="D157" s="221"/>
      <c r="E157" s="221"/>
      <c r="F157" s="221"/>
      <c r="G157" s="290"/>
      <c r="H157" s="291"/>
      <c r="I157" s="291"/>
      <c r="J157" s="291"/>
      <c r="K157" s="291"/>
      <c r="L157" s="291"/>
      <c r="M157" s="292"/>
    </row>
    <row r="158" spans="2:13" s="223" customFormat="1" ht="15">
      <c r="B158" s="289" t="s">
        <v>354</v>
      </c>
      <c r="C158" s="221"/>
      <c r="D158" s="221"/>
      <c r="E158" s="221"/>
      <c r="F158" s="221"/>
      <c r="G158" s="290"/>
      <c r="H158" s="291"/>
      <c r="I158" s="291"/>
      <c r="J158" s="291"/>
      <c r="K158" s="291"/>
      <c r="L158" s="291"/>
      <c r="M158" s="292"/>
    </row>
    <row r="159" spans="2:13" s="223" customFormat="1" ht="15">
      <c r="B159" s="289" t="s">
        <v>701</v>
      </c>
      <c r="C159" s="221"/>
      <c r="D159" s="221"/>
      <c r="E159" s="221"/>
      <c r="F159" s="221"/>
      <c r="G159" s="290"/>
      <c r="H159" s="351"/>
      <c r="I159" s="351"/>
      <c r="J159" s="351"/>
      <c r="K159" s="351"/>
      <c r="L159" s="351"/>
      <c r="M159" s="352"/>
    </row>
    <row r="160" spans="2:13" s="223" customFormat="1" ht="15">
      <c r="B160" s="366" t="s">
        <v>357</v>
      </c>
      <c r="C160" s="221"/>
      <c r="D160" s="221"/>
      <c r="E160" s="221"/>
      <c r="F160" s="221"/>
      <c r="G160" s="290"/>
      <c r="H160" s="291"/>
      <c r="I160" s="291"/>
      <c r="J160" s="291"/>
      <c r="K160" s="291"/>
      <c r="L160" s="291"/>
      <c r="M160" s="292"/>
    </row>
    <row r="161" spans="2:13" s="223" customFormat="1" ht="15">
      <c r="B161" s="289" t="s">
        <v>358</v>
      </c>
      <c r="C161" s="221"/>
      <c r="D161" s="221"/>
      <c r="E161" s="221"/>
      <c r="F161" s="221"/>
      <c r="G161" s="290"/>
      <c r="H161" s="291"/>
      <c r="I161" s="291"/>
      <c r="J161" s="291"/>
      <c r="K161" s="291"/>
      <c r="L161" s="291"/>
      <c r="M161" s="292"/>
    </row>
    <row r="162" spans="2:13" s="223" customFormat="1" ht="15">
      <c r="B162" s="289" t="s">
        <v>702</v>
      </c>
      <c r="C162" s="221"/>
      <c r="D162" s="221"/>
      <c r="E162" s="221"/>
      <c r="F162" s="221"/>
      <c r="G162" s="290"/>
      <c r="H162" s="291"/>
      <c r="I162" s="291"/>
      <c r="J162" s="291"/>
      <c r="K162" s="291"/>
      <c r="L162" s="291"/>
      <c r="M162" s="292"/>
    </row>
    <row r="163" spans="2:13" s="223" customFormat="1" ht="15">
      <c r="B163" s="293"/>
      <c r="C163" s="294"/>
      <c r="D163" s="294"/>
      <c r="E163" s="294"/>
      <c r="F163" s="294"/>
      <c r="G163" s="294"/>
      <c r="H163" s="294"/>
      <c r="I163" s="294"/>
      <c r="J163" s="294"/>
      <c r="K163" s="294"/>
      <c r="L163" s="294"/>
      <c r="M163" s="295"/>
    </row>
    <row r="164" spans="2:13" s="223" customFormat="1" ht="15">
      <c r="B164" s="371" t="s">
        <v>374</v>
      </c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96"/>
    </row>
    <row r="165" spans="2:13" s="223" customFormat="1" ht="15">
      <c r="B165" s="371" t="s">
        <v>375</v>
      </c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96"/>
    </row>
    <row r="166" spans="2:13" s="223" customFormat="1" ht="15">
      <c r="B166" s="371" t="s">
        <v>373</v>
      </c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96"/>
    </row>
    <row r="167" spans="2:13" s="223" customFormat="1" ht="17.25">
      <c r="B167" s="372" t="s">
        <v>376</v>
      </c>
      <c r="C167" s="298"/>
      <c r="D167" s="298"/>
      <c r="E167" s="298"/>
      <c r="F167" s="298"/>
      <c r="G167" s="298"/>
      <c r="H167" s="298"/>
      <c r="I167" s="298"/>
      <c r="J167" s="298"/>
      <c r="K167" s="298"/>
      <c r="L167" s="298"/>
      <c r="M167" s="299"/>
    </row>
    <row r="168" spans="2:13" ht="17.25">
      <c r="B168" s="205"/>
      <c r="C168" s="192"/>
      <c r="D168" s="192"/>
      <c r="E168" s="192"/>
      <c r="F168" s="192"/>
      <c r="G168" s="192"/>
      <c r="H168" s="192"/>
      <c r="I168" s="192"/>
      <c r="J168" s="192"/>
      <c r="K168" s="209"/>
      <c r="L168" s="198" t="s">
        <v>700</v>
      </c>
      <c r="M168" s="195" t="s">
        <v>266</v>
      </c>
    </row>
    <row r="169" spans="2:13" ht="16.5">
      <c r="B169" s="196"/>
      <c r="C169" s="183" t="s">
        <v>668</v>
      </c>
      <c r="D169" s="183"/>
      <c r="E169" s="183"/>
      <c r="F169" s="183"/>
      <c r="G169" s="183"/>
      <c r="H169" s="183"/>
      <c r="I169" s="183"/>
      <c r="J169" s="183"/>
      <c r="K169" s="207"/>
      <c r="L169" s="346"/>
      <c r="M169" s="347"/>
    </row>
    <row r="170" spans="2:13" ht="16.5">
      <c r="B170" s="249"/>
      <c r="C170" s="250" t="s">
        <v>379</v>
      </c>
      <c r="D170" s="250"/>
      <c r="E170" s="250"/>
      <c r="F170" s="250"/>
      <c r="G170" s="250"/>
      <c r="H170" s="250"/>
      <c r="I170" s="250"/>
      <c r="J170" s="250"/>
      <c r="K170" s="251"/>
      <c r="L170" s="252"/>
      <c r="M170" s="253"/>
    </row>
    <row r="171" spans="2:13" ht="16.5">
      <c r="B171" s="363"/>
      <c r="C171" s="332" t="s">
        <v>380</v>
      </c>
      <c r="D171" s="250"/>
      <c r="E171" s="250"/>
      <c r="F171" s="250"/>
      <c r="G171" s="250"/>
      <c r="H171" s="250"/>
      <c r="I171" s="250"/>
      <c r="J171" s="250"/>
      <c r="K171" s="251"/>
      <c r="L171" s="253">
        <v>94381181</v>
      </c>
      <c r="M171" s="253">
        <v>80519622</v>
      </c>
    </row>
    <row r="172" spans="2:13" ht="16.5">
      <c r="B172" s="363"/>
      <c r="C172" s="332" t="s">
        <v>381</v>
      </c>
      <c r="D172" s="250"/>
      <c r="E172" s="250"/>
      <c r="F172" s="250"/>
      <c r="G172" s="250"/>
      <c r="H172" s="250"/>
      <c r="I172" s="250"/>
      <c r="J172" s="250"/>
      <c r="K172" s="251"/>
      <c r="L172" s="253"/>
      <c r="M172" s="253"/>
    </row>
    <row r="173" spans="2:13" ht="16.5">
      <c r="B173" s="249"/>
      <c r="C173" s="250" t="s">
        <v>666</v>
      </c>
      <c r="D173" s="250"/>
      <c r="E173" s="250"/>
      <c r="F173" s="250"/>
      <c r="G173" s="250"/>
      <c r="H173" s="250"/>
      <c r="I173" s="250"/>
      <c r="J173" s="250"/>
      <c r="K173" s="251"/>
      <c r="L173" s="253"/>
      <c r="M173" s="253"/>
    </row>
    <row r="174" spans="2:13" ht="16.5">
      <c r="B174" s="249"/>
      <c r="C174" s="250"/>
      <c r="D174" s="250" t="s">
        <v>691</v>
      </c>
      <c r="E174" s="250"/>
      <c r="F174" s="250"/>
      <c r="G174" s="250"/>
      <c r="H174" s="250"/>
      <c r="I174" s="250"/>
      <c r="J174" s="250"/>
      <c r="K174" s="251"/>
      <c r="L174" s="253">
        <v>230356615</v>
      </c>
      <c r="M174" s="253">
        <v>180119211</v>
      </c>
    </row>
    <row r="175" spans="2:13" ht="16.5">
      <c r="B175" s="249"/>
      <c r="C175" s="250"/>
      <c r="D175" s="250" t="s">
        <v>667</v>
      </c>
      <c r="E175" s="250"/>
      <c r="F175" s="250"/>
      <c r="G175" s="250"/>
      <c r="H175" s="250"/>
      <c r="I175" s="250"/>
      <c r="J175" s="250"/>
      <c r="K175" s="251"/>
      <c r="L175" s="264">
        <v>335586288</v>
      </c>
      <c r="M175" s="264">
        <v>151302739</v>
      </c>
    </row>
    <row r="176" spans="2:13" s="272" customFormat="1" ht="16.5">
      <c r="B176" s="392"/>
      <c r="C176" s="267"/>
      <c r="D176" s="267"/>
      <c r="E176" s="267" t="s">
        <v>264</v>
      </c>
      <c r="F176" s="267"/>
      <c r="G176" s="267"/>
      <c r="H176" s="267"/>
      <c r="I176" s="267"/>
      <c r="J176" s="267"/>
      <c r="K176" s="393"/>
      <c r="L176" s="324">
        <f>SUM(L170:L175)</f>
        <v>660324084</v>
      </c>
      <c r="M176" s="324">
        <f>SUM(M170:M175)</f>
        <v>411941572</v>
      </c>
    </row>
    <row r="177" spans="2:13" ht="16.5">
      <c r="B177" s="249"/>
      <c r="C177" s="250" t="s">
        <v>378</v>
      </c>
      <c r="D177" s="250"/>
      <c r="E177" s="250"/>
      <c r="F177" s="250"/>
      <c r="G177" s="250"/>
      <c r="H177" s="250"/>
      <c r="I177" s="250"/>
      <c r="J177" s="250"/>
      <c r="K177" s="251"/>
      <c r="L177" s="265"/>
      <c r="M177" s="266"/>
    </row>
    <row r="178" spans="2:13" ht="16.5">
      <c r="B178" s="249"/>
      <c r="C178" s="250" t="s">
        <v>382</v>
      </c>
      <c r="D178" s="250"/>
      <c r="E178" s="250"/>
      <c r="F178" s="250"/>
      <c r="G178" s="250"/>
      <c r="H178" s="250"/>
      <c r="I178" s="250"/>
      <c r="J178" s="250"/>
      <c r="K178" s="251"/>
      <c r="L178" s="252"/>
      <c r="M178" s="253"/>
    </row>
    <row r="179" spans="2:13" ht="16.5">
      <c r="B179" s="363"/>
      <c r="C179" s="332" t="s">
        <v>383</v>
      </c>
      <c r="D179" s="250"/>
      <c r="E179" s="250"/>
      <c r="F179" s="250"/>
      <c r="G179" s="250"/>
      <c r="H179" s="250"/>
      <c r="I179" s="250"/>
      <c r="J179" s="250"/>
      <c r="K179" s="251"/>
      <c r="L179" s="252"/>
      <c r="M179" s="253"/>
    </row>
    <row r="180" spans="2:13" ht="16.5">
      <c r="B180" s="249"/>
      <c r="C180" s="250" t="s">
        <v>666</v>
      </c>
      <c r="D180" s="250"/>
      <c r="E180" s="250"/>
      <c r="F180" s="250"/>
      <c r="G180" s="250"/>
      <c r="H180" s="250"/>
      <c r="I180" s="250"/>
      <c r="J180" s="250"/>
      <c r="K180" s="251"/>
      <c r="L180" s="252"/>
      <c r="M180" s="253"/>
    </row>
    <row r="181" spans="2:13" ht="16.5">
      <c r="B181" s="249"/>
      <c r="C181" s="250"/>
      <c r="D181" s="250" t="s">
        <v>669</v>
      </c>
      <c r="E181" s="250"/>
      <c r="F181" s="250"/>
      <c r="G181" s="250"/>
      <c r="H181" s="250"/>
      <c r="I181" s="250"/>
      <c r="J181" s="250"/>
      <c r="K181" s="251"/>
      <c r="L181" s="253">
        <v>104400372</v>
      </c>
      <c r="M181" s="253">
        <v>108712663</v>
      </c>
    </row>
    <row r="182" spans="2:13" ht="16.5">
      <c r="B182" s="249"/>
      <c r="C182" s="250"/>
      <c r="D182" s="250" t="s">
        <v>667</v>
      </c>
      <c r="E182" s="250"/>
      <c r="F182" s="250"/>
      <c r="G182" s="250"/>
      <c r="H182" s="250"/>
      <c r="I182" s="250"/>
      <c r="J182" s="250"/>
      <c r="K182" s="251"/>
      <c r="L182" s="264">
        <v>64146028</v>
      </c>
      <c r="M182" s="264">
        <v>77281822</v>
      </c>
    </row>
    <row r="183" spans="2:13" ht="16.5">
      <c r="B183" s="201"/>
      <c r="C183" s="202"/>
      <c r="D183" s="185"/>
      <c r="E183" s="185" t="s">
        <v>264</v>
      </c>
      <c r="F183" s="202"/>
      <c r="G183" s="202"/>
      <c r="H183" s="202"/>
      <c r="I183" s="202"/>
      <c r="J183" s="202"/>
      <c r="K183" s="208"/>
      <c r="L183" s="324">
        <f>SUM(L178:L182)</f>
        <v>168546400</v>
      </c>
      <c r="M183" s="324">
        <f>SUM(M178:M182)</f>
        <v>185994485</v>
      </c>
    </row>
    <row r="184" spans="2:13" ht="16.5">
      <c r="B184" s="270" t="s">
        <v>384</v>
      </c>
      <c r="C184" s="220"/>
      <c r="D184" s="271"/>
      <c r="E184" s="271"/>
      <c r="F184" s="220"/>
      <c r="G184" s="220"/>
      <c r="H184" s="220"/>
      <c r="I184" s="220"/>
      <c r="J184" s="220"/>
      <c r="K184" s="220"/>
      <c r="L184" s="394"/>
      <c r="M184" s="340"/>
    </row>
    <row r="185" spans="2:13" ht="17.25">
      <c r="B185" s="205"/>
      <c r="C185" s="192"/>
      <c r="D185" s="192"/>
      <c r="E185" s="192"/>
      <c r="F185" s="192"/>
      <c r="G185" s="192"/>
      <c r="H185" s="192"/>
      <c r="I185" s="192"/>
      <c r="J185" s="192"/>
      <c r="K185" s="209"/>
      <c r="L185" s="198" t="s">
        <v>700</v>
      </c>
      <c r="M185" s="195" t="s">
        <v>266</v>
      </c>
    </row>
    <row r="186" spans="2:13" ht="16.5">
      <c r="B186" s="317"/>
      <c r="C186" s="318" t="s">
        <v>377</v>
      </c>
      <c r="D186" s="318"/>
      <c r="E186" s="318"/>
      <c r="F186" s="318"/>
      <c r="G186" s="318"/>
      <c r="H186" s="318"/>
      <c r="I186" s="318"/>
      <c r="J186" s="318"/>
      <c r="K186" s="268"/>
      <c r="L186" s="275"/>
      <c r="M186" s="276"/>
    </row>
    <row r="187" spans="2:13" ht="16.5">
      <c r="B187" s="249"/>
      <c r="C187" s="250"/>
      <c r="D187" s="250"/>
      <c r="E187" s="250"/>
      <c r="F187" s="250"/>
      <c r="G187" s="250"/>
      <c r="H187" s="250"/>
      <c r="I187" s="250"/>
      <c r="J187" s="250"/>
      <c r="K187" s="251"/>
      <c r="L187" s="252"/>
      <c r="M187" s="253"/>
    </row>
    <row r="188" spans="2:13" ht="16.5">
      <c r="B188" s="249"/>
      <c r="C188" s="250" t="s">
        <v>385</v>
      </c>
      <c r="D188" s="250"/>
      <c r="E188" s="250"/>
      <c r="F188" s="250"/>
      <c r="G188" s="250"/>
      <c r="H188" s="250"/>
      <c r="I188" s="250"/>
      <c r="J188" s="250"/>
      <c r="K188" s="251"/>
      <c r="L188" s="252"/>
      <c r="M188" s="253"/>
    </row>
    <row r="189" spans="2:13" ht="16.5">
      <c r="B189" s="261"/>
      <c r="C189" s="262"/>
      <c r="D189" s="262"/>
      <c r="E189" s="262"/>
      <c r="F189" s="262"/>
      <c r="G189" s="262"/>
      <c r="H189" s="262"/>
      <c r="I189" s="262"/>
      <c r="J189" s="262"/>
      <c r="K189" s="269"/>
      <c r="L189" s="259"/>
      <c r="M189" s="260"/>
    </row>
    <row r="190" spans="2:13" ht="16.5">
      <c r="B190" s="201"/>
      <c r="C190" s="185"/>
      <c r="D190" s="202"/>
      <c r="E190" s="185" t="s">
        <v>264</v>
      </c>
      <c r="F190" s="202"/>
      <c r="G190" s="202"/>
      <c r="H190" s="202"/>
      <c r="I190" s="202"/>
      <c r="J190" s="202"/>
      <c r="K190" s="208"/>
      <c r="L190" s="231"/>
      <c r="M190" s="232"/>
    </row>
    <row r="191" spans="2:13" ht="16.5">
      <c r="B191" s="270" t="s">
        <v>386</v>
      </c>
      <c r="C191" s="271"/>
      <c r="D191" s="220"/>
      <c r="E191" s="271"/>
      <c r="F191" s="220"/>
      <c r="G191" s="220"/>
      <c r="H191" s="220"/>
      <c r="I191" s="220"/>
      <c r="J191" s="220"/>
      <c r="K191" s="220"/>
      <c r="L191" s="343"/>
      <c r="M191" s="341"/>
    </row>
    <row r="192" spans="2:13" ht="16.5">
      <c r="B192" s="196"/>
      <c r="C192" s="183"/>
      <c r="D192" s="183"/>
      <c r="E192" s="183"/>
      <c r="F192" s="478" t="s">
        <v>700</v>
      </c>
      <c r="G192" s="498"/>
      <c r="H192" s="498"/>
      <c r="I192" s="479"/>
      <c r="J192" s="482" t="s">
        <v>391</v>
      </c>
      <c r="K192" s="483"/>
      <c r="L192" s="482" t="s">
        <v>266</v>
      </c>
      <c r="M192" s="483"/>
    </row>
    <row r="193" spans="2:13" ht="33">
      <c r="B193" s="204"/>
      <c r="C193" s="192"/>
      <c r="D193" s="192"/>
      <c r="E193" s="192"/>
      <c r="F193" s="478" t="s">
        <v>387</v>
      </c>
      <c r="G193" s="479"/>
      <c r="H193" s="542" t="s">
        <v>388</v>
      </c>
      <c r="I193" s="543"/>
      <c r="J193" s="199" t="s">
        <v>389</v>
      </c>
      <c r="K193" s="198" t="s">
        <v>390</v>
      </c>
      <c r="L193" s="206" t="s">
        <v>387</v>
      </c>
      <c r="M193" s="199" t="s">
        <v>388</v>
      </c>
    </row>
    <row r="194" spans="2:13" ht="16.5">
      <c r="B194" s="279"/>
      <c r="C194" s="280" t="s">
        <v>401</v>
      </c>
      <c r="D194" s="280"/>
      <c r="E194" s="280"/>
      <c r="F194" s="474">
        <f>L194-K194+J194</f>
        <v>6852000000</v>
      </c>
      <c r="G194" s="475"/>
      <c r="H194" s="474">
        <f>F194</f>
        <v>6852000000</v>
      </c>
      <c r="I194" s="475"/>
      <c r="J194" s="266">
        <v>2088000000</v>
      </c>
      <c r="K194" s="266">
        <v>538000000</v>
      </c>
      <c r="L194" s="266">
        <v>5302000000</v>
      </c>
      <c r="M194" s="266">
        <f>L194</f>
        <v>5302000000</v>
      </c>
    </row>
    <row r="195" spans="2:13" ht="16.5">
      <c r="B195" s="279"/>
      <c r="C195" s="280"/>
      <c r="D195" s="280"/>
      <c r="E195" s="280"/>
      <c r="F195" s="476"/>
      <c r="G195" s="477"/>
      <c r="H195" s="476"/>
      <c r="I195" s="477"/>
      <c r="J195" s="253"/>
      <c r="K195" s="253"/>
      <c r="L195" s="253"/>
      <c r="M195" s="253"/>
    </row>
    <row r="196" spans="2:13" ht="16.5">
      <c r="B196" s="255"/>
      <c r="C196" s="257"/>
      <c r="D196" s="257" t="s">
        <v>264</v>
      </c>
      <c r="E196" s="256"/>
      <c r="F196" s="470">
        <f>L196-K196+J196</f>
        <v>6852000000</v>
      </c>
      <c r="G196" s="471"/>
      <c r="H196" s="470">
        <f>SUM(H194:I195)</f>
        <v>6852000000</v>
      </c>
      <c r="I196" s="471"/>
      <c r="J196" s="323">
        <f>SUM(J194:J195)</f>
        <v>2088000000</v>
      </c>
      <c r="K196" s="323">
        <f>SUM(K194:K195)</f>
        <v>538000000</v>
      </c>
      <c r="L196" s="323">
        <f>SUM(L194:L195)</f>
        <v>5302000000</v>
      </c>
      <c r="M196" s="323">
        <f>SUM(M194:M195)</f>
        <v>5302000000</v>
      </c>
    </row>
    <row r="197" spans="2:13" ht="16.5">
      <c r="B197" s="196"/>
      <c r="C197" s="183" t="s">
        <v>670</v>
      </c>
      <c r="D197" s="183"/>
      <c r="E197" s="183"/>
      <c r="F197" s="474">
        <f>L197-K197+J197</f>
        <v>28643822240</v>
      </c>
      <c r="G197" s="475"/>
      <c r="H197" s="474">
        <f>F197</f>
        <v>28643822240</v>
      </c>
      <c r="I197" s="475"/>
      <c r="J197" s="346">
        <v>0</v>
      </c>
      <c r="K197" s="347">
        <v>2088000000</v>
      </c>
      <c r="L197" s="347">
        <v>30731822240</v>
      </c>
      <c r="M197" s="347">
        <f>L197</f>
        <v>30731822240</v>
      </c>
    </row>
    <row r="198" spans="2:13" ht="16.5">
      <c r="B198" s="249"/>
      <c r="C198" s="250"/>
      <c r="D198" s="250"/>
      <c r="E198" s="250"/>
      <c r="F198" s="472"/>
      <c r="G198" s="473"/>
      <c r="H198" s="472"/>
      <c r="I198" s="473"/>
      <c r="J198" s="252"/>
      <c r="K198" s="252"/>
      <c r="L198" s="252"/>
      <c r="M198" s="253"/>
    </row>
    <row r="199" spans="2:13" s="272" customFormat="1" ht="16.5">
      <c r="B199" s="282"/>
      <c r="C199" s="185"/>
      <c r="D199" s="185" t="s">
        <v>264</v>
      </c>
      <c r="E199" s="185"/>
      <c r="F199" s="470">
        <f>L199-K199+J199</f>
        <v>28643822240</v>
      </c>
      <c r="G199" s="471"/>
      <c r="H199" s="470">
        <f>SUM(H197:I198)</f>
        <v>28643822240</v>
      </c>
      <c r="I199" s="471"/>
      <c r="J199" s="322"/>
      <c r="K199" s="321">
        <f>SUM(K197:K198)</f>
        <v>2088000000</v>
      </c>
      <c r="L199" s="321">
        <f>SUM(L197:L198)</f>
        <v>30731822240</v>
      </c>
      <c r="M199" s="321">
        <f>SUM(M197:M198)</f>
        <v>30731822240</v>
      </c>
    </row>
    <row r="200" spans="2:13" ht="16.5" customHeight="1">
      <c r="B200" s="233" t="s">
        <v>402</v>
      </c>
      <c r="C200" s="192"/>
      <c r="D200" s="192"/>
      <c r="E200" s="192"/>
      <c r="F200" s="506" t="s">
        <v>393</v>
      </c>
      <c r="G200" s="507"/>
      <c r="H200" s="478" t="s">
        <v>398</v>
      </c>
      <c r="I200" s="498"/>
      <c r="J200" s="498"/>
      <c r="K200" s="482" t="s">
        <v>399</v>
      </c>
      <c r="L200" s="505"/>
      <c r="M200" s="483"/>
    </row>
    <row r="201" spans="2:13" s="223" customFormat="1" ht="75">
      <c r="B201" s="283"/>
      <c r="C201" s="284"/>
      <c r="D201" s="284"/>
      <c r="E201" s="284"/>
      <c r="F201" s="508"/>
      <c r="G201" s="509"/>
      <c r="H201" s="300" t="s">
        <v>710</v>
      </c>
      <c r="I201" s="224" t="s">
        <v>397</v>
      </c>
      <c r="J201" s="224" t="s">
        <v>400</v>
      </c>
      <c r="K201" s="300" t="s">
        <v>392</v>
      </c>
      <c r="L201" s="224" t="s">
        <v>397</v>
      </c>
      <c r="M201" s="224" t="s">
        <v>400</v>
      </c>
    </row>
    <row r="202" spans="2:13" ht="24" customHeight="1">
      <c r="B202" s="196"/>
      <c r="C202" s="183"/>
      <c r="D202" s="183"/>
      <c r="E202" s="183"/>
      <c r="F202" s="513" t="s">
        <v>394</v>
      </c>
      <c r="G202" s="513"/>
      <c r="H202" s="510"/>
      <c r="I202" s="194"/>
      <c r="J202" s="194"/>
      <c r="K202" s="194"/>
      <c r="L202" s="194"/>
      <c r="M202" s="197"/>
    </row>
    <row r="203" spans="2:13" ht="24.75" customHeight="1">
      <c r="B203" s="196"/>
      <c r="C203" s="183"/>
      <c r="D203" s="183"/>
      <c r="E203" s="183"/>
      <c r="F203" s="513" t="s">
        <v>395</v>
      </c>
      <c r="G203" s="513"/>
      <c r="H203" s="511"/>
      <c r="I203" s="194"/>
      <c r="J203" s="194"/>
      <c r="K203" s="194"/>
      <c r="L203" s="194"/>
      <c r="M203" s="197"/>
    </row>
    <row r="204" spans="2:13" ht="27" customHeight="1">
      <c r="B204" s="201"/>
      <c r="C204" s="202"/>
      <c r="D204" s="202"/>
      <c r="E204" s="202"/>
      <c r="F204" s="513" t="s">
        <v>396</v>
      </c>
      <c r="G204" s="513"/>
      <c r="H204" s="512"/>
      <c r="I204" s="194"/>
      <c r="J204" s="194"/>
      <c r="K204" s="194"/>
      <c r="L204" s="194"/>
      <c r="M204" s="197"/>
    </row>
    <row r="205" spans="2:13" ht="16.5">
      <c r="B205" s="204"/>
      <c r="C205" s="192" t="s">
        <v>403</v>
      </c>
      <c r="D205" s="192"/>
      <c r="E205" s="192"/>
      <c r="F205" s="192"/>
      <c r="G205" s="192"/>
      <c r="H205" s="192"/>
      <c r="I205" s="209"/>
      <c r="J205" s="490" t="s">
        <v>700</v>
      </c>
      <c r="K205" s="490"/>
      <c r="L205" s="482" t="s">
        <v>266</v>
      </c>
      <c r="M205" s="483"/>
    </row>
    <row r="206" spans="2:13" s="420" customFormat="1" ht="16.5">
      <c r="B206" s="416"/>
      <c r="C206" s="417"/>
      <c r="D206" s="417"/>
      <c r="E206" s="417"/>
      <c r="F206" s="417"/>
      <c r="G206" s="417"/>
      <c r="H206" s="417"/>
      <c r="I206" s="418"/>
      <c r="J206" s="419" t="s">
        <v>407</v>
      </c>
      <c r="K206" s="419" t="s">
        <v>408</v>
      </c>
      <c r="L206" s="419" t="s">
        <v>407</v>
      </c>
      <c r="M206" s="419" t="s">
        <v>408</v>
      </c>
    </row>
    <row r="207" spans="2:13" ht="16.5">
      <c r="B207" s="317"/>
      <c r="C207" s="318" t="s">
        <v>404</v>
      </c>
      <c r="D207" s="318"/>
      <c r="E207" s="318"/>
      <c r="F207" s="318"/>
      <c r="G207" s="318"/>
      <c r="H207" s="318"/>
      <c r="I207" s="268"/>
      <c r="J207" s="275"/>
      <c r="K207" s="275"/>
      <c r="L207" s="275"/>
      <c r="M207" s="276"/>
    </row>
    <row r="208" spans="2:13" ht="16.5">
      <c r="B208" s="249"/>
      <c r="C208" s="250" t="s">
        <v>405</v>
      </c>
      <c r="D208" s="250"/>
      <c r="E208" s="250"/>
      <c r="F208" s="250"/>
      <c r="G208" s="250"/>
      <c r="H208" s="250"/>
      <c r="I208" s="251"/>
      <c r="J208" s="252"/>
      <c r="K208" s="252"/>
      <c r="L208" s="252"/>
      <c r="M208" s="253"/>
    </row>
    <row r="209" spans="2:13" ht="16.5">
      <c r="B209" s="261"/>
      <c r="C209" s="262" t="s">
        <v>406</v>
      </c>
      <c r="D209" s="262"/>
      <c r="E209" s="262"/>
      <c r="F209" s="262"/>
      <c r="G209" s="262"/>
      <c r="H209" s="262"/>
      <c r="I209" s="269"/>
      <c r="J209" s="259"/>
      <c r="K209" s="259"/>
      <c r="L209" s="259"/>
      <c r="M209" s="260"/>
    </row>
    <row r="210" spans="2:13" ht="16.5">
      <c r="B210" s="201"/>
      <c r="C210" s="202"/>
      <c r="D210" s="185"/>
      <c r="E210" s="185" t="s">
        <v>264</v>
      </c>
      <c r="F210" s="202"/>
      <c r="G210" s="202"/>
      <c r="H210" s="202"/>
      <c r="I210" s="208"/>
      <c r="J210" s="231"/>
      <c r="K210" s="231"/>
      <c r="L210" s="231"/>
      <c r="M210" s="232"/>
    </row>
    <row r="211" spans="2:13" ht="16.5">
      <c r="B211" s="233"/>
      <c r="C211" s="226" t="s">
        <v>409</v>
      </c>
      <c r="D211" s="192"/>
      <c r="E211" s="192"/>
      <c r="F211" s="192"/>
      <c r="G211" s="192"/>
      <c r="H211" s="192"/>
      <c r="I211" s="192"/>
      <c r="J211" s="192"/>
      <c r="K211" s="192"/>
      <c r="L211" s="192"/>
      <c r="M211" s="222"/>
    </row>
    <row r="212" spans="2:13" ht="16.5">
      <c r="B212" s="201"/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3"/>
    </row>
    <row r="213" spans="2:13" ht="17.25">
      <c r="B213" s="365" t="s">
        <v>410</v>
      </c>
      <c r="C213" s="183"/>
      <c r="D213" s="183"/>
      <c r="E213" s="183"/>
      <c r="F213" s="183"/>
      <c r="G213" s="183"/>
      <c r="H213" s="183"/>
      <c r="I213" s="183"/>
      <c r="J213" s="183"/>
      <c r="K213" s="183"/>
      <c r="L213" s="183"/>
      <c r="M213" s="200"/>
    </row>
    <row r="214" spans="2:13" ht="16.5">
      <c r="B214" s="204"/>
      <c r="C214" s="192" t="s">
        <v>411</v>
      </c>
      <c r="D214" s="192"/>
      <c r="E214" s="192"/>
      <c r="F214" s="192"/>
      <c r="G214" s="192"/>
      <c r="H214" s="192"/>
      <c r="I214" s="209"/>
      <c r="J214" s="479" t="s">
        <v>700</v>
      </c>
      <c r="K214" s="490"/>
      <c r="L214" s="482" t="s">
        <v>266</v>
      </c>
      <c r="M214" s="483"/>
    </row>
    <row r="215" spans="2:13" s="223" customFormat="1" ht="30">
      <c r="B215" s="283"/>
      <c r="C215" s="284"/>
      <c r="D215" s="284"/>
      <c r="E215" s="284"/>
      <c r="F215" s="284"/>
      <c r="G215" s="284"/>
      <c r="H215" s="284"/>
      <c r="I215" s="285"/>
      <c r="J215" s="288" t="s">
        <v>387</v>
      </c>
      <c r="K215" s="287" t="s">
        <v>388</v>
      </c>
      <c r="L215" s="286" t="s">
        <v>387</v>
      </c>
      <c r="M215" s="287" t="s">
        <v>388</v>
      </c>
    </row>
    <row r="216" spans="2:13" ht="16.5">
      <c r="B216" s="249"/>
      <c r="C216" s="250" t="s">
        <v>886</v>
      </c>
      <c r="D216" s="250"/>
      <c r="E216" s="250"/>
      <c r="F216" s="250"/>
      <c r="G216" s="250"/>
      <c r="H216" s="250"/>
      <c r="I216" s="251"/>
      <c r="J216" s="395">
        <v>6984202500</v>
      </c>
      <c r="K216" s="413">
        <f>J216</f>
        <v>6984202500</v>
      </c>
      <c r="L216" s="395">
        <v>5845207500</v>
      </c>
      <c r="M216" s="413">
        <f>L216</f>
        <v>5845207500</v>
      </c>
    </row>
    <row r="217" spans="2:13" ht="16.5">
      <c r="B217" s="249"/>
      <c r="C217" s="250" t="s">
        <v>887</v>
      </c>
      <c r="D217" s="250"/>
      <c r="E217" s="250"/>
      <c r="F217" s="250"/>
      <c r="G217" s="250"/>
      <c r="H217" s="250"/>
      <c r="I217" s="251"/>
      <c r="J217" s="281"/>
      <c r="K217" s="396">
        <f>J217</f>
        <v>0</v>
      </c>
      <c r="L217" s="253">
        <v>1498275000</v>
      </c>
      <c r="M217" s="413">
        <f>L217</f>
        <v>1498275000</v>
      </c>
    </row>
    <row r="218" spans="2:13" ht="16.5">
      <c r="B218" s="249"/>
      <c r="C218" s="250" t="s">
        <v>888</v>
      </c>
      <c r="D218" s="250"/>
      <c r="E218" s="250"/>
      <c r="F218" s="250"/>
      <c r="G218" s="250"/>
      <c r="H218" s="250"/>
      <c r="I218" s="251"/>
      <c r="J218" s="421">
        <v>801776250</v>
      </c>
      <c r="K218" s="396">
        <f>J218</f>
        <v>801776250</v>
      </c>
      <c r="L218" s="397"/>
      <c r="M218" s="423"/>
    </row>
    <row r="219" spans="2:13" ht="16.5">
      <c r="B219" s="249"/>
      <c r="C219" s="250" t="s">
        <v>889</v>
      </c>
      <c r="D219" s="250"/>
      <c r="E219" s="250"/>
      <c r="F219" s="250"/>
      <c r="G219" s="250"/>
      <c r="H219" s="250"/>
      <c r="I219" s="251"/>
      <c r="J219" s="421">
        <v>1092000000</v>
      </c>
      <c r="K219" s="396">
        <f>J219</f>
        <v>1092000000</v>
      </c>
      <c r="L219" s="397"/>
      <c r="M219" s="423"/>
    </row>
    <row r="220" spans="2:13" ht="16.5">
      <c r="B220" s="249"/>
      <c r="C220" s="250" t="s">
        <v>890</v>
      </c>
      <c r="D220" s="250"/>
      <c r="E220" s="250"/>
      <c r="F220" s="250"/>
      <c r="G220" s="250"/>
      <c r="H220" s="250"/>
      <c r="I220" s="251"/>
      <c r="J220" s="281">
        <v>378513289</v>
      </c>
      <c r="K220" s="396">
        <f>J220</f>
        <v>378513289</v>
      </c>
      <c r="L220" s="396">
        <v>1516576843</v>
      </c>
      <c r="M220" s="423">
        <f>L220</f>
        <v>1516576843</v>
      </c>
    </row>
    <row r="221" spans="2:13" ht="16.5">
      <c r="B221" s="249"/>
      <c r="C221" s="250"/>
      <c r="D221" s="250"/>
      <c r="E221" s="250"/>
      <c r="F221" s="250"/>
      <c r="G221" s="250"/>
      <c r="H221" s="250"/>
      <c r="I221" s="251"/>
      <c r="J221" s="422"/>
      <c r="K221" s="263"/>
      <c r="L221" s="397"/>
      <c r="M221" s="264"/>
    </row>
    <row r="222" spans="2:13" s="272" customFormat="1" ht="16.5">
      <c r="B222" s="282"/>
      <c r="C222" s="185"/>
      <c r="D222" s="185" t="s">
        <v>264</v>
      </c>
      <c r="E222" s="185"/>
      <c r="F222" s="185"/>
      <c r="G222" s="185"/>
      <c r="H222" s="185"/>
      <c r="I222" s="398"/>
      <c r="J222" s="326">
        <f>SUM(J216:J221)</f>
        <v>9256492039</v>
      </c>
      <c r="K222" s="326">
        <f>SUM(K216:K221)</f>
        <v>9256492039</v>
      </c>
      <c r="L222" s="326">
        <f>SUM(L216:L221)</f>
        <v>8860059343</v>
      </c>
      <c r="M222" s="326">
        <f>SUM(M216:M221)</f>
        <v>8860059343</v>
      </c>
    </row>
    <row r="223" spans="2:13" ht="16.5">
      <c r="B223" s="196"/>
      <c r="C223" s="183" t="s">
        <v>671</v>
      </c>
      <c r="D223" s="192"/>
      <c r="E223" s="192"/>
      <c r="F223" s="192"/>
      <c r="G223" s="192"/>
      <c r="H223" s="192"/>
      <c r="I223" s="209"/>
      <c r="J223" s="479" t="s">
        <v>700</v>
      </c>
      <c r="K223" s="490"/>
      <c r="L223" s="482" t="s">
        <v>266</v>
      </c>
      <c r="M223" s="483"/>
    </row>
    <row r="224" spans="2:13" s="223" customFormat="1" ht="30">
      <c r="B224" s="283"/>
      <c r="C224" s="284"/>
      <c r="D224" s="284"/>
      <c r="E224" s="284"/>
      <c r="F224" s="284"/>
      <c r="G224" s="284"/>
      <c r="H224" s="284"/>
      <c r="I224" s="285"/>
      <c r="J224" s="286" t="s">
        <v>387</v>
      </c>
      <c r="K224" s="287" t="s">
        <v>388</v>
      </c>
      <c r="L224" s="286" t="s">
        <v>387</v>
      </c>
      <c r="M224" s="287" t="s">
        <v>388</v>
      </c>
    </row>
    <row r="225" spans="2:13" ht="16.5">
      <c r="B225" s="196"/>
      <c r="C225" s="183"/>
      <c r="D225" s="183"/>
      <c r="E225" s="183"/>
      <c r="F225" s="183"/>
      <c r="G225" s="183"/>
      <c r="H225" s="183"/>
      <c r="I225" s="207"/>
      <c r="J225" s="210"/>
      <c r="K225" s="194"/>
      <c r="L225" s="194"/>
      <c r="M225" s="197"/>
    </row>
    <row r="226" spans="2:13" ht="16.5">
      <c r="B226" s="201"/>
      <c r="C226" s="202"/>
      <c r="D226" s="185"/>
      <c r="E226" s="185" t="s">
        <v>264</v>
      </c>
      <c r="F226" s="202"/>
      <c r="G226" s="202"/>
      <c r="H226" s="202"/>
      <c r="I226" s="208"/>
      <c r="J226" s="301"/>
      <c r="K226" s="231"/>
      <c r="L226" s="231"/>
      <c r="M226" s="232"/>
    </row>
    <row r="227" spans="2:13" ht="16.5">
      <c r="B227" s="214"/>
      <c r="C227" s="190" t="s">
        <v>412</v>
      </c>
      <c r="D227" s="192"/>
      <c r="E227" s="192"/>
      <c r="F227" s="192"/>
      <c r="G227" s="192"/>
      <c r="H227" s="192"/>
      <c r="I227" s="209"/>
      <c r="J227" s="479" t="s">
        <v>700</v>
      </c>
      <c r="K227" s="490"/>
      <c r="L227" s="482" t="s">
        <v>266</v>
      </c>
      <c r="M227" s="483"/>
    </row>
    <row r="228" spans="2:13" s="223" customFormat="1" ht="30">
      <c r="B228" s="283"/>
      <c r="C228" s="284"/>
      <c r="D228" s="284"/>
      <c r="E228" s="284"/>
      <c r="F228" s="284"/>
      <c r="G228" s="284"/>
      <c r="H228" s="284"/>
      <c r="I228" s="285"/>
      <c r="J228" s="286" t="s">
        <v>387</v>
      </c>
      <c r="K228" s="287" t="s">
        <v>388</v>
      </c>
      <c r="L228" s="286" t="s">
        <v>387</v>
      </c>
      <c r="M228" s="287" t="s">
        <v>388</v>
      </c>
    </row>
    <row r="229" spans="2:13" ht="16.5">
      <c r="B229" s="196"/>
      <c r="C229" s="183"/>
      <c r="D229" s="183"/>
      <c r="E229" s="183"/>
      <c r="F229" s="183"/>
      <c r="G229" s="183"/>
      <c r="H229" s="183"/>
      <c r="I229" s="207"/>
      <c r="J229" s="210"/>
      <c r="K229" s="194"/>
      <c r="L229" s="194"/>
      <c r="M229" s="197"/>
    </row>
    <row r="230" spans="2:13" ht="16.5">
      <c r="B230" s="201"/>
      <c r="C230" s="202"/>
      <c r="D230" s="185"/>
      <c r="E230" s="185" t="s">
        <v>264</v>
      </c>
      <c r="F230" s="202"/>
      <c r="G230" s="202"/>
      <c r="H230" s="202"/>
      <c r="I230" s="208"/>
      <c r="J230" s="301"/>
      <c r="K230" s="231"/>
      <c r="L230" s="231"/>
      <c r="M230" s="232"/>
    </row>
    <row r="231" spans="2:13" ht="16.5">
      <c r="B231" s="196"/>
      <c r="C231" s="183" t="s">
        <v>413</v>
      </c>
      <c r="D231" s="192"/>
      <c r="E231" s="192"/>
      <c r="F231" s="192"/>
      <c r="G231" s="192"/>
      <c r="H231" s="192"/>
      <c r="I231" s="209"/>
      <c r="J231" s="479" t="s">
        <v>700</v>
      </c>
      <c r="K231" s="490"/>
      <c r="L231" s="482" t="s">
        <v>266</v>
      </c>
      <c r="M231" s="483"/>
    </row>
    <row r="232" spans="2:13" ht="33">
      <c r="B232" s="196"/>
      <c r="C232" s="183"/>
      <c r="D232" s="183"/>
      <c r="E232" s="183"/>
      <c r="F232" s="183"/>
      <c r="G232" s="183"/>
      <c r="H232" s="183"/>
      <c r="I232" s="207"/>
      <c r="J232" s="227" t="s">
        <v>387</v>
      </c>
      <c r="K232" s="216" t="s">
        <v>388</v>
      </c>
      <c r="L232" s="227" t="s">
        <v>387</v>
      </c>
      <c r="M232" s="216" t="s">
        <v>388</v>
      </c>
    </row>
    <row r="233" spans="2:13" ht="16.5">
      <c r="B233" s="196"/>
      <c r="C233" s="250" t="s">
        <v>892</v>
      </c>
      <c r="D233" s="183"/>
      <c r="E233" s="183"/>
      <c r="F233" s="183"/>
      <c r="G233" s="183"/>
      <c r="H233" s="183"/>
      <c r="I233" s="207"/>
      <c r="J233" s="210"/>
      <c r="K233" s="194"/>
      <c r="L233" s="194"/>
      <c r="M233" s="197"/>
    </row>
    <row r="234" spans="2:13" ht="16.5">
      <c r="B234" s="201"/>
      <c r="C234" s="185"/>
      <c r="D234" s="185"/>
      <c r="E234" s="185" t="s">
        <v>264</v>
      </c>
      <c r="F234" s="202"/>
      <c r="G234" s="202"/>
      <c r="H234" s="202"/>
      <c r="I234" s="208"/>
      <c r="J234" s="301"/>
      <c r="K234" s="231"/>
      <c r="L234" s="231"/>
      <c r="M234" s="232"/>
    </row>
    <row r="235" spans="2:13" ht="17.25">
      <c r="B235" s="365" t="s">
        <v>414</v>
      </c>
      <c r="C235" s="183"/>
      <c r="D235" s="183"/>
      <c r="E235" s="183"/>
      <c r="F235" s="183"/>
      <c r="G235" s="183"/>
      <c r="H235" s="183"/>
      <c r="I235" s="183"/>
      <c r="J235" s="183"/>
      <c r="K235" s="183"/>
      <c r="L235" s="183"/>
      <c r="M235" s="200"/>
    </row>
    <row r="236" spans="2:13" ht="16.5">
      <c r="B236" s="204"/>
      <c r="C236" s="192" t="s">
        <v>694</v>
      </c>
      <c r="D236" s="220"/>
      <c r="E236" s="220"/>
      <c r="F236" s="220"/>
      <c r="G236" s="220"/>
      <c r="H236" s="220"/>
      <c r="I236" s="220"/>
      <c r="J236" s="220"/>
      <c r="K236" s="220"/>
      <c r="L236" s="220"/>
      <c r="M236" s="248"/>
    </row>
    <row r="237" spans="2:13" ht="33">
      <c r="B237" s="196"/>
      <c r="C237" s="183"/>
      <c r="D237" s="478" t="s">
        <v>687</v>
      </c>
      <c r="E237" s="498"/>
      <c r="F237" s="498"/>
      <c r="G237" s="498"/>
      <c r="H237" s="498"/>
      <c r="I237" s="479"/>
      <c r="J237" s="302" t="s">
        <v>415</v>
      </c>
      <c r="K237" s="303" t="s">
        <v>416</v>
      </c>
      <c r="L237" s="303" t="s">
        <v>417</v>
      </c>
      <c r="M237" s="303" t="s">
        <v>700</v>
      </c>
    </row>
    <row r="238" spans="2:13" ht="16.5">
      <c r="B238" s="196"/>
      <c r="C238" s="183"/>
      <c r="D238" s="304" t="s">
        <v>672</v>
      </c>
      <c r="E238" s="305"/>
      <c r="F238" s="305"/>
      <c r="G238" s="305"/>
      <c r="H238" s="305"/>
      <c r="I238" s="301"/>
      <c r="J238" s="312">
        <f>J245</f>
        <v>16189184</v>
      </c>
      <c r="K238" s="312">
        <f>SUM(K239:K249)</f>
        <v>620695273</v>
      </c>
      <c r="L238" s="312">
        <f>SUM(L239:L249)</f>
        <v>478520877</v>
      </c>
      <c r="M238" s="312">
        <f>SUM(M239:M249)</f>
        <v>158363580</v>
      </c>
    </row>
    <row r="239" spans="2:13" ht="16.5">
      <c r="B239" s="196"/>
      <c r="C239" s="183"/>
      <c r="D239" s="306" t="s">
        <v>673</v>
      </c>
      <c r="E239" s="307"/>
      <c r="F239" s="307"/>
      <c r="G239" s="307"/>
      <c r="H239" s="307"/>
      <c r="I239" s="274"/>
      <c r="J239" s="308"/>
      <c r="K239" s="426">
        <v>358080044</v>
      </c>
      <c r="L239" s="276">
        <v>358080044</v>
      </c>
      <c r="M239" s="276">
        <f>J239+K239-L239</f>
        <v>0</v>
      </c>
    </row>
    <row r="240" spans="2:13" ht="16.5">
      <c r="B240" s="196"/>
      <c r="C240" s="183"/>
      <c r="D240" s="249" t="s">
        <v>674</v>
      </c>
      <c r="E240" s="250"/>
      <c r="F240" s="250"/>
      <c r="G240" s="250"/>
      <c r="H240" s="250"/>
      <c r="I240" s="251"/>
      <c r="J240" s="281"/>
      <c r="K240" s="253">
        <v>79609180</v>
      </c>
      <c r="L240" s="253">
        <v>79609180</v>
      </c>
      <c r="M240" s="253">
        <f>J240+K240-L240</f>
        <v>0</v>
      </c>
    </row>
    <row r="241" spans="2:13" ht="16.5">
      <c r="B241" s="196"/>
      <c r="C241" s="183"/>
      <c r="D241" s="249" t="s">
        <v>675</v>
      </c>
      <c r="E241" s="250"/>
      <c r="F241" s="250"/>
      <c r="G241" s="250"/>
      <c r="H241" s="250"/>
      <c r="I241" s="251"/>
      <c r="J241" s="281"/>
      <c r="K241" s="253"/>
      <c r="L241" s="253"/>
      <c r="M241" s="253">
        <f aca="true" t="shared" si="1" ref="M241:M248">J241+K241-L241</f>
        <v>0</v>
      </c>
    </row>
    <row r="242" spans="2:13" ht="16.5">
      <c r="B242" s="196"/>
      <c r="C242" s="183"/>
      <c r="D242" s="249" t="s">
        <v>676</v>
      </c>
      <c r="E242" s="250"/>
      <c r="F242" s="250"/>
      <c r="G242" s="250"/>
      <c r="H242" s="250"/>
      <c r="I242" s="251"/>
      <c r="J242" s="281"/>
      <c r="K242" s="253"/>
      <c r="L242" s="253"/>
      <c r="M242" s="253">
        <f t="shared" si="1"/>
        <v>0</v>
      </c>
    </row>
    <row r="243" spans="2:15" ht="16.5">
      <c r="B243" s="196"/>
      <c r="C243" s="183"/>
      <c r="D243" s="249" t="s">
        <v>677</v>
      </c>
      <c r="E243" s="250"/>
      <c r="F243" s="250"/>
      <c r="G243" s="250"/>
      <c r="H243" s="250"/>
      <c r="I243" s="251"/>
      <c r="J243" s="281">
        <v>0</v>
      </c>
      <c r="K243" s="310">
        <v>138558047</v>
      </c>
      <c r="L243" s="253">
        <v>0</v>
      </c>
      <c r="M243" s="253">
        <f t="shared" si="1"/>
        <v>138558047</v>
      </c>
      <c r="O243" s="430">
        <f>K243+K260</f>
        <v>318938042</v>
      </c>
    </row>
    <row r="244" spans="2:13" ht="16.5">
      <c r="B244" s="196"/>
      <c r="C244" s="183"/>
      <c r="D244" s="249" t="s">
        <v>678</v>
      </c>
      <c r="E244" s="250"/>
      <c r="F244" s="250"/>
      <c r="G244" s="250"/>
      <c r="H244" s="250"/>
      <c r="I244" s="251"/>
      <c r="J244" s="281"/>
      <c r="K244" s="253"/>
      <c r="L244" s="253"/>
      <c r="M244" s="253">
        <f t="shared" si="1"/>
        <v>0</v>
      </c>
    </row>
    <row r="245" spans="2:13" ht="16.5">
      <c r="B245" s="196"/>
      <c r="C245" s="183"/>
      <c r="D245" s="249" t="s">
        <v>679</v>
      </c>
      <c r="E245" s="250"/>
      <c r="F245" s="250"/>
      <c r="G245" s="250"/>
      <c r="H245" s="250"/>
      <c r="I245" s="251"/>
      <c r="J245" s="281">
        <v>16189184</v>
      </c>
      <c r="K245" s="404">
        <v>41448002</v>
      </c>
      <c r="L245" s="253">
        <v>37831653</v>
      </c>
      <c r="M245" s="253">
        <f t="shared" si="1"/>
        <v>19805533</v>
      </c>
    </row>
    <row r="246" spans="2:13" ht="16.5">
      <c r="B246" s="196"/>
      <c r="C246" s="183"/>
      <c r="D246" s="249" t="s">
        <v>680</v>
      </c>
      <c r="E246" s="250"/>
      <c r="F246" s="250"/>
      <c r="G246" s="250"/>
      <c r="H246" s="250"/>
      <c r="I246" s="251"/>
      <c r="J246" s="281"/>
      <c r="K246" s="253"/>
      <c r="L246" s="253"/>
      <c r="M246" s="253">
        <f t="shared" si="1"/>
        <v>0</v>
      </c>
    </row>
    <row r="247" spans="2:13" ht="16.5">
      <c r="B247" s="196"/>
      <c r="C247" s="183"/>
      <c r="D247" s="249" t="s">
        <v>681</v>
      </c>
      <c r="E247" s="250"/>
      <c r="F247" s="250"/>
      <c r="G247" s="250"/>
      <c r="H247" s="250"/>
      <c r="I247" s="251"/>
      <c r="J247" s="281"/>
      <c r="K247" s="253"/>
      <c r="L247" s="253"/>
      <c r="M247" s="253">
        <f t="shared" si="1"/>
        <v>0</v>
      </c>
    </row>
    <row r="248" spans="2:13" ht="16.5">
      <c r="B248" s="196"/>
      <c r="C248" s="183"/>
      <c r="D248" s="249" t="s">
        <v>682</v>
      </c>
      <c r="E248" s="250"/>
      <c r="F248" s="250"/>
      <c r="G248" s="250"/>
      <c r="H248" s="250"/>
      <c r="I248" s="251"/>
      <c r="J248" s="281"/>
      <c r="K248" s="253">
        <v>3000000</v>
      </c>
      <c r="L248" s="253">
        <v>3000000</v>
      </c>
      <c r="M248" s="253">
        <f t="shared" si="1"/>
        <v>0</v>
      </c>
    </row>
    <row r="249" spans="2:13" ht="16.5">
      <c r="B249" s="196"/>
      <c r="C249" s="183"/>
      <c r="D249" s="255" t="s">
        <v>683</v>
      </c>
      <c r="E249" s="256"/>
      <c r="F249" s="256"/>
      <c r="G249" s="256"/>
      <c r="H249" s="256"/>
      <c r="I249" s="258"/>
      <c r="J249" s="309"/>
      <c r="K249" s="260"/>
      <c r="L249" s="260"/>
      <c r="M249" s="260"/>
    </row>
    <row r="250" spans="2:13" ht="16.5">
      <c r="B250" s="196"/>
      <c r="C250" s="183"/>
      <c r="D250" s="304" t="s">
        <v>684</v>
      </c>
      <c r="E250" s="305"/>
      <c r="F250" s="305"/>
      <c r="G250" s="305"/>
      <c r="H250" s="305"/>
      <c r="I250" s="301"/>
      <c r="J250" s="324">
        <f>SUM(J251:J255)</f>
        <v>0</v>
      </c>
      <c r="K250" s="324">
        <f>SUM(K251:K255)</f>
        <v>243117000</v>
      </c>
      <c r="L250" s="324">
        <f>SUM(L251:L255)</f>
        <v>243117000</v>
      </c>
      <c r="M250" s="324">
        <f>SUM(M251:M255)</f>
        <v>0</v>
      </c>
    </row>
    <row r="251" spans="2:13" ht="16.5">
      <c r="B251" s="196"/>
      <c r="C251" s="183"/>
      <c r="D251" s="306" t="s">
        <v>685</v>
      </c>
      <c r="E251" s="307"/>
      <c r="F251" s="307"/>
      <c r="G251" s="307"/>
      <c r="H251" s="307"/>
      <c r="I251" s="274"/>
      <c r="J251" s="274"/>
      <c r="K251" s="275"/>
      <c r="L251" s="275"/>
      <c r="M251" s="276"/>
    </row>
    <row r="252" spans="2:13" ht="16.5">
      <c r="B252" s="196"/>
      <c r="C252" s="183"/>
      <c r="D252" s="249" t="s">
        <v>686</v>
      </c>
      <c r="E252" s="250"/>
      <c r="F252" s="250"/>
      <c r="G252" s="250"/>
      <c r="H252" s="250"/>
      <c r="I252" s="251"/>
      <c r="J252" s="251"/>
      <c r="K252" s="253">
        <f>75000000+168117000</f>
        <v>243117000</v>
      </c>
      <c r="L252" s="253">
        <f>75000000+168117000</f>
        <v>243117000</v>
      </c>
      <c r="M252" s="253"/>
    </row>
    <row r="253" spans="2:13" ht="16.5">
      <c r="B253" s="196"/>
      <c r="C253" s="183"/>
      <c r="D253" s="249" t="s">
        <v>688</v>
      </c>
      <c r="E253" s="250"/>
      <c r="F253" s="250"/>
      <c r="G253" s="250"/>
      <c r="H253" s="250"/>
      <c r="I253" s="251"/>
      <c r="J253" s="251"/>
      <c r="K253" s="252"/>
      <c r="L253" s="252"/>
      <c r="M253" s="253"/>
    </row>
    <row r="254" spans="2:13" ht="16.5">
      <c r="B254" s="196"/>
      <c r="C254" s="183"/>
      <c r="D254" s="249" t="s">
        <v>689</v>
      </c>
      <c r="E254" s="250"/>
      <c r="F254" s="250"/>
      <c r="G254" s="250"/>
      <c r="H254" s="250"/>
      <c r="I254" s="251"/>
      <c r="J254" s="251"/>
      <c r="K254" s="252"/>
      <c r="L254" s="252"/>
      <c r="M254" s="253"/>
    </row>
    <row r="255" spans="2:13" ht="16.5">
      <c r="B255" s="196"/>
      <c r="C255" s="183"/>
      <c r="D255" s="255" t="s">
        <v>690</v>
      </c>
      <c r="E255" s="256"/>
      <c r="F255" s="256"/>
      <c r="G255" s="262"/>
      <c r="H255" s="262"/>
      <c r="I255" s="258"/>
      <c r="J255" s="258"/>
      <c r="K255" s="259"/>
      <c r="L255" s="259"/>
      <c r="M255" s="260"/>
    </row>
    <row r="256" spans="2:13" s="272" customFormat="1" ht="16.5">
      <c r="B256" s="311"/>
      <c r="C256" s="211"/>
      <c r="D256" s="519" t="s">
        <v>337</v>
      </c>
      <c r="E256" s="520"/>
      <c r="F256" s="520"/>
      <c r="G256" s="520"/>
      <c r="H256" s="520"/>
      <c r="I256" s="521"/>
      <c r="J256" s="312">
        <f>J238+J250</f>
        <v>16189184</v>
      </c>
      <c r="K256" s="312">
        <f>K238+K250</f>
        <v>863812273</v>
      </c>
      <c r="L256" s="312">
        <f>L238+L250</f>
        <v>721637877</v>
      </c>
      <c r="M256" s="312">
        <f>M238+M250</f>
        <v>158363580</v>
      </c>
    </row>
    <row r="257" spans="2:13" ht="16.5">
      <c r="B257" s="201"/>
      <c r="C257" s="185"/>
      <c r="D257" s="185"/>
      <c r="E257" s="202"/>
      <c r="F257" s="202"/>
      <c r="G257" s="202"/>
      <c r="H257" s="202"/>
      <c r="I257" s="208"/>
      <c r="J257" s="208"/>
      <c r="K257" s="277"/>
      <c r="L257" s="277"/>
      <c r="M257" s="278"/>
    </row>
    <row r="258" spans="2:13" ht="16.5">
      <c r="B258" s="204"/>
      <c r="C258" s="192" t="s">
        <v>693</v>
      </c>
      <c r="D258" s="228"/>
      <c r="E258" s="192"/>
      <c r="F258" s="192"/>
      <c r="G258" s="192"/>
      <c r="H258" s="192"/>
      <c r="I258" s="192"/>
      <c r="J258" s="192"/>
      <c r="K258" s="192"/>
      <c r="L258" s="192"/>
      <c r="M258" s="222"/>
    </row>
    <row r="259" spans="2:13" ht="33">
      <c r="B259" s="196"/>
      <c r="C259" s="183"/>
      <c r="D259" s="478" t="s">
        <v>687</v>
      </c>
      <c r="E259" s="498"/>
      <c r="F259" s="498"/>
      <c r="G259" s="498"/>
      <c r="H259" s="498"/>
      <c r="I259" s="479"/>
      <c r="J259" s="320" t="s">
        <v>415</v>
      </c>
      <c r="K259" s="216" t="s">
        <v>416</v>
      </c>
      <c r="L259" s="216" t="s">
        <v>417</v>
      </c>
      <c r="M259" s="216" t="s">
        <v>700</v>
      </c>
    </row>
    <row r="260" spans="2:13" ht="16.5">
      <c r="B260" s="196"/>
      <c r="C260" s="183"/>
      <c r="D260" s="317" t="s">
        <v>692</v>
      </c>
      <c r="E260" s="318"/>
      <c r="F260" s="318"/>
      <c r="G260" s="318"/>
      <c r="H260" s="318"/>
      <c r="I260" s="268"/>
      <c r="J260" s="281">
        <v>180379995</v>
      </c>
      <c r="K260" s="428">
        <v>180379995</v>
      </c>
      <c r="L260" s="266">
        <v>0</v>
      </c>
      <c r="M260" s="427">
        <f>K260-J260-L260</f>
        <v>0</v>
      </c>
    </row>
    <row r="261" spans="2:13" ht="16.5">
      <c r="B261" s="201"/>
      <c r="C261" s="185"/>
      <c r="D261" s="519" t="s">
        <v>337</v>
      </c>
      <c r="E261" s="520"/>
      <c r="F261" s="520"/>
      <c r="G261" s="520"/>
      <c r="H261" s="520"/>
      <c r="I261" s="521"/>
      <c r="J261" s="312">
        <f>SUM(J260)</f>
        <v>180379995</v>
      </c>
      <c r="K261" s="312">
        <f>SUM(K260)</f>
        <v>180379995</v>
      </c>
      <c r="L261" s="312">
        <f>SUM(L260)</f>
        <v>0</v>
      </c>
      <c r="M261" s="312">
        <f>SUM(M260)</f>
        <v>0</v>
      </c>
    </row>
    <row r="262" spans="2:13" ht="17.25">
      <c r="B262" s="365" t="s">
        <v>418</v>
      </c>
      <c r="C262" s="183"/>
      <c r="D262" s="183"/>
      <c r="E262" s="183"/>
      <c r="F262" s="183"/>
      <c r="G262" s="183"/>
      <c r="H262" s="183"/>
      <c r="I262" s="183"/>
      <c r="J262" s="183"/>
      <c r="K262" s="183"/>
      <c r="L262" s="198"/>
      <c r="M262" s="195"/>
    </row>
    <row r="263" spans="2:13" ht="16.5">
      <c r="B263" s="204"/>
      <c r="C263" s="192" t="s">
        <v>299</v>
      </c>
      <c r="D263" s="192"/>
      <c r="E263" s="192"/>
      <c r="F263" s="192"/>
      <c r="G263" s="192"/>
      <c r="H263" s="192"/>
      <c r="I263" s="192"/>
      <c r="J263" s="192"/>
      <c r="K263" s="209"/>
      <c r="L263" s="198" t="s">
        <v>700</v>
      </c>
      <c r="M263" s="195" t="s">
        <v>266</v>
      </c>
    </row>
    <row r="264" spans="2:13" ht="16.5">
      <c r="B264" s="317"/>
      <c r="C264" s="318" t="s">
        <v>419</v>
      </c>
      <c r="D264" s="318"/>
      <c r="E264" s="318"/>
      <c r="F264" s="318"/>
      <c r="G264" s="318"/>
      <c r="H264" s="318"/>
      <c r="I264" s="318"/>
      <c r="J264" s="318"/>
      <c r="K264" s="268"/>
      <c r="L264" s="275"/>
      <c r="M264" s="276"/>
    </row>
    <row r="265" spans="2:13" ht="16.5">
      <c r="B265" s="249"/>
      <c r="C265" s="250" t="s">
        <v>420</v>
      </c>
      <c r="D265" s="250"/>
      <c r="E265" s="250"/>
      <c r="F265" s="250"/>
      <c r="G265" s="250"/>
      <c r="H265" s="250"/>
      <c r="I265" s="250"/>
      <c r="J265" s="250"/>
      <c r="K265" s="251"/>
      <c r="L265" s="252"/>
      <c r="M265" s="253"/>
    </row>
    <row r="266" spans="2:13" ht="16.5">
      <c r="B266" s="249"/>
      <c r="C266" s="250" t="s">
        <v>421</v>
      </c>
      <c r="D266" s="250"/>
      <c r="E266" s="250"/>
      <c r="F266" s="250"/>
      <c r="G266" s="250"/>
      <c r="H266" s="250"/>
      <c r="I266" s="250"/>
      <c r="J266" s="250"/>
      <c r="K266" s="251"/>
      <c r="L266" s="252"/>
      <c r="M266" s="253"/>
    </row>
    <row r="267" spans="2:13" ht="16.5">
      <c r="B267" s="249"/>
      <c r="C267" s="250" t="s">
        <v>422</v>
      </c>
      <c r="D267" s="250"/>
      <c r="E267" s="250"/>
      <c r="F267" s="250"/>
      <c r="G267" s="250"/>
      <c r="H267" s="250"/>
      <c r="I267" s="250"/>
      <c r="J267" s="250"/>
      <c r="K267" s="251"/>
      <c r="L267" s="252"/>
      <c r="M267" s="253"/>
    </row>
    <row r="268" spans="2:13" ht="16.5">
      <c r="B268" s="249"/>
      <c r="C268" s="250"/>
      <c r="D268" s="250" t="s">
        <v>695</v>
      </c>
      <c r="E268" s="250"/>
      <c r="F268" s="250"/>
      <c r="G268" s="250"/>
      <c r="H268" s="250"/>
      <c r="I268" s="250"/>
      <c r="J268" s="250"/>
      <c r="K268" s="251"/>
      <c r="L268" s="431">
        <v>0</v>
      </c>
      <c r="M268" s="253">
        <v>31500000</v>
      </c>
    </row>
    <row r="269" spans="2:13" ht="16.5">
      <c r="B269" s="261"/>
      <c r="C269" s="262"/>
      <c r="D269" s="262" t="s">
        <v>696</v>
      </c>
      <c r="E269" s="262"/>
      <c r="F269" s="262"/>
      <c r="G269" s="262"/>
      <c r="H269" s="262"/>
      <c r="I269" s="262"/>
      <c r="J269" s="262"/>
      <c r="K269" s="269"/>
      <c r="L269" s="432">
        <v>0</v>
      </c>
      <c r="M269" s="260">
        <v>229661227</v>
      </c>
    </row>
    <row r="270" spans="2:13" ht="16.5">
      <c r="B270" s="201"/>
      <c r="C270" s="202"/>
      <c r="D270" s="185"/>
      <c r="E270" s="185" t="s">
        <v>264</v>
      </c>
      <c r="F270" s="202"/>
      <c r="G270" s="202"/>
      <c r="H270" s="202"/>
      <c r="I270" s="202"/>
      <c r="J270" s="202"/>
      <c r="K270" s="208"/>
      <c r="L270" s="324">
        <f>SUM(L264:L269)</f>
        <v>0</v>
      </c>
      <c r="M270" s="324">
        <f>SUM(M264:M269)</f>
        <v>261161227</v>
      </c>
    </row>
    <row r="271" spans="2:13" ht="16.5">
      <c r="B271" s="204"/>
      <c r="C271" s="192" t="s">
        <v>307</v>
      </c>
      <c r="D271" s="192"/>
      <c r="E271" s="192"/>
      <c r="F271" s="192"/>
      <c r="G271" s="192"/>
      <c r="H271" s="192"/>
      <c r="I271" s="192"/>
      <c r="J271" s="192"/>
      <c r="K271" s="209"/>
      <c r="L271" s="198"/>
      <c r="M271" s="195"/>
    </row>
    <row r="272" spans="2:13" ht="16.5">
      <c r="B272" s="196"/>
      <c r="C272" s="183" t="s">
        <v>424</v>
      </c>
      <c r="D272" s="183"/>
      <c r="E272" s="183"/>
      <c r="F272" s="183"/>
      <c r="G272" s="183"/>
      <c r="H272" s="183"/>
      <c r="I272" s="183"/>
      <c r="J272" s="183"/>
      <c r="K272" s="207"/>
      <c r="L272" s="194"/>
      <c r="M272" s="197"/>
    </row>
    <row r="273" spans="2:13" ht="16.5">
      <c r="B273" s="196"/>
      <c r="C273" s="183" t="s">
        <v>423</v>
      </c>
      <c r="D273" s="183"/>
      <c r="E273" s="183"/>
      <c r="F273" s="183"/>
      <c r="G273" s="183"/>
      <c r="H273" s="183"/>
      <c r="I273" s="183"/>
      <c r="J273" s="183"/>
      <c r="K273" s="207"/>
      <c r="L273" s="194"/>
      <c r="M273" s="197"/>
    </row>
    <row r="274" spans="2:13" ht="16.5">
      <c r="B274" s="201"/>
      <c r="C274" s="202"/>
      <c r="D274" s="185"/>
      <c r="E274" s="185" t="s">
        <v>264</v>
      </c>
      <c r="F274" s="202"/>
      <c r="G274" s="202"/>
      <c r="H274" s="202"/>
      <c r="I274" s="202"/>
      <c r="J274" s="202"/>
      <c r="K274" s="208"/>
      <c r="L274" s="231"/>
      <c r="M274" s="232"/>
    </row>
    <row r="275" spans="2:13" ht="17.25">
      <c r="B275" s="365" t="s">
        <v>425</v>
      </c>
      <c r="C275" s="183"/>
      <c r="D275" s="183"/>
      <c r="E275" s="183"/>
      <c r="F275" s="183"/>
      <c r="G275" s="183"/>
      <c r="H275" s="183"/>
      <c r="I275" s="183"/>
      <c r="J275" s="183"/>
      <c r="K275" s="183"/>
      <c r="L275" s="198"/>
      <c r="M275" s="195"/>
    </row>
    <row r="276" spans="2:13" ht="16.5">
      <c r="B276" s="204"/>
      <c r="C276" s="192" t="s">
        <v>299</v>
      </c>
      <c r="D276" s="192"/>
      <c r="E276" s="192"/>
      <c r="F276" s="192"/>
      <c r="G276" s="192"/>
      <c r="H276" s="192"/>
      <c r="I276" s="192"/>
      <c r="J276" s="192"/>
      <c r="K276" s="209"/>
      <c r="L276" s="198" t="s">
        <v>700</v>
      </c>
      <c r="M276" s="195" t="s">
        <v>266</v>
      </c>
    </row>
    <row r="277" spans="2:13" ht="16.5">
      <c r="B277" s="317"/>
      <c r="C277" s="318" t="s">
        <v>426</v>
      </c>
      <c r="D277" s="318"/>
      <c r="E277" s="318"/>
      <c r="F277" s="318"/>
      <c r="G277" s="318"/>
      <c r="H277" s="318"/>
      <c r="I277" s="318"/>
      <c r="J277" s="318"/>
      <c r="K277" s="268"/>
      <c r="L277" s="275"/>
      <c r="M277" s="276"/>
    </row>
    <row r="278" spans="2:13" ht="16.5">
      <c r="B278" s="249"/>
      <c r="C278" s="250" t="s">
        <v>427</v>
      </c>
      <c r="D278" s="250"/>
      <c r="E278" s="250"/>
      <c r="F278" s="250"/>
      <c r="G278" s="250"/>
      <c r="H278" s="250"/>
      <c r="I278" s="250"/>
      <c r="J278" s="250"/>
      <c r="K278" s="251"/>
      <c r="L278" s="253">
        <v>58757415</v>
      </c>
      <c r="M278" s="253">
        <v>26710935</v>
      </c>
    </row>
    <row r="279" spans="2:13" ht="16.5">
      <c r="B279" s="249"/>
      <c r="C279" s="250" t="s">
        <v>428</v>
      </c>
      <c r="D279" s="250"/>
      <c r="E279" s="250"/>
      <c r="F279" s="250"/>
      <c r="G279" s="250"/>
      <c r="H279" s="250"/>
      <c r="I279" s="250"/>
      <c r="J279" s="250"/>
      <c r="K279" s="251"/>
      <c r="L279" s="253">
        <v>91911040</v>
      </c>
      <c r="M279" s="253">
        <v>76998480</v>
      </c>
    </row>
    <row r="280" spans="2:13" ht="16.5">
      <c r="B280" s="249"/>
      <c r="C280" s="250" t="s">
        <v>429</v>
      </c>
      <c r="D280" s="250"/>
      <c r="E280" s="250"/>
      <c r="F280" s="250"/>
      <c r="G280" s="250"/>
      <c r="H280" s="250"/>
      <c r="I280" s="250"/>
      <c r="J280" s="250"/>
      <c r="K280" s="251"/>
      <c r="L280" s="253">
        <v>15931837</v>
      </c>
      <c r="M280" s="253">
        <v>13350834</v>
      </c>
    </row>
    <row r="281" spans="2:13" ht="16.5">
      <c r="B281" s="249"/>
      <c r="C281" s="250" t="s">
        <v>430</v>
      </c>
      <c r="D281" s="250"/>
      <c r="E281" s="250"/>
      <c r="F281" s="250"/>
      <c r="G281" s="250"/>
      <c r="H281" s="250"/>
      <c r="I281" s="250"/>
      <c r="J281" s="250"/>
      <c r="K281" s="251"/>
      <c r="L281" s="253">
        <v>10003636</v>
      </c>
      <c r="M281" s="253">
        <v>8815576</v>
      </c>
    </row>
    <row r="282" spans="2:13" ht="16.5">
      <c r="B282" s="249"/>
      <c r="C282" s="250" t="s">
        <v>431</v>
      </c>
      <c r="D282" s="250"/>
      <c r="E282" s="250"/>
      <c r="F282" s="250"/>
      <c r="G282" s="250"/>
      <c r="H282" s="250"/>
      <c r="I282" s="250"/>
      <c r="J282" s="250"/>
      <c r="K282" s="251"/>
      <c r="L282" s="328"/>
      <c r="M282" s="329"/>
    </row>
    <row r="283" spans="2:13" ht="16.5">
      <c r="B283" s="249"/>
      <c r="C283" s="250" t="s">
        <v>432</v>
      </c>
      <c r="D283" s="250"/>
      <c r="E283" s="250"/>
      <c r="F283" s="250"/>
      <c r="G283" s="250"/>
      <c r="H283" s="250"/>
      <c r="I283" s="250"/>
      <c r="J283" s="250"/>
      <c r="K283" s="251"/>
      <c r="L283" s="252"/>
      <c r="M283" s="253"/>
    </row>
    <row r="284" spans="2:13" ht="16.5">
      <c r="B284" s="249"/>
      <c r="C284" s="250" t="s">
        <v>433</v>
      </c>
      <c r="D284" s="250"/>
      <c r="E284" s="250"/>
      <c r="F284" s="250"/>
      <c r="G284" s="250"/>
      <c r="H284" s="250"/>
      <c r="I284" s="250"/>
      <c r="J284" s="250"/>
      <c r="K284" s="251"/>
      <c r="L284" s="252"/>
      <c r="M284" s="253"/>
    </row>
    <row r="285" spans="2:13" ht="16.5">
      <c r="B285" s="261"/>
      <c r="C285" s="262" t="s">
        <v>434</v>
      </c>
      <c r="D285" s="262"/>
      <c r="E285" s="262"/>
      <c r="F285" s="262"/>
      <c r="G285" s="262"/>
      <c r="H285" s="262"/>
      <c r="I285" s="262"/>
      <c r="J285" s="262"/>
      <c r="K285" s="269"/>
      <c r="L285" s="259"/>
      <c r="M285" s="260"/>
    </row>
    <row r="286" spans="2:13" ht="16.5">
      <c r="B286" s="201"/>
      <c r="C286" s="202"/>
      <c r="D286" s="185"/>
      <c r="E286" s="185" t="s">
        <v>264</v>
      </c>
      <c r="F286" s="202"/>
      <c r="G286" s="202"/>
      <c r="H286" s="202"/>
      <c r="I286" s="202"/>
      <c r="J286" s="202"/>
      <c r="K286" s="208"/>
      <c r="L286" s="324">
        <f>SUM(L277:L285)</f>
        <v>176603928</v>
      </c>
      <c r="M286" s="324">
        <f>SUM(M277:M285)</f>
        <v>125875825</v>
      </c>
    </row>
    <row r="287" spans="2:13" ht="16.5">
      <c r="B287" s="204"/>
      <c r="C287" s="192" t="s">
        <v>435</v>
      </c>
      <c r="D287" s="192"/>
      <c r="E287" s="192"/>
      <c r="F287" s="192"/>
      <c r="G287" s="192"/>
      <c r="H287" s="192"/>
      <c r="I287" s="192"/>
      <c r="J287" s="192"/>
      <c r="K287" s="209"/>
      <c r="L287" s="198" t="s">
        <v>700</v>
      </c>
      <c r="M287" s="195" t="s">
        <v>266</v>
      </c>
    </row>
    <row r="288" spans="2:13" ht="16.5">
      <c r="B288" s="317"/>
      <c r="C288" s="318" t="s">
        <v>436</v>
      </c>
      <c r="D288" s="318"/>
      <c r="E288" s="318"/>
      <c r="F288" s="318"/>
      <c r="G288" s="318"/>
      <c r="H288" s="318"/>
      <c r="I288" s="318"/>
      <c r="J288" s="318"/>
      <c r="K288" s="268"/>
      <c r="L288" s="275"/>
      <c r="M288" s="276"/>
    </row>
    <row r="289" spans="2:13" ht="16.5">
      <c r="B289" s="261"/>
      <c r="C289" s="262" t="s">
        <v>437</v>
      </c>
      <c r="D289" s="262"/>
      <c r="E289" s="262"/>
      <c r="F289" s="262"/>
      <c r="G289" s="262"/>
      <c r="H289" s="262"/>
      <c r="I289" s="262"/>
      <c r="J289" s="262"/>
      <c r="K289" s="269"/>
      <c r="L289" s="259"/>
      <c r="M289" s="260"/>
    </row>
    <row r="290" spans="2:13" ht="16.5">
      <c r="B290" s="201"/>
      <c r="C290" s="202"/>
      <c r="D290" s="185"/>
      <c r="E290" s="185" t="s">
        <v>264</v>
      </c>
      <c r="F290" s="202"/>
      <c r="G290" s="202"/>
      <c r="H290" s="202"/>
      <c r="I290" s="202"/>
      <c r="J290" s="202"/>
      <c r="K290" s="208"/>
      <c r="L290" s="231"/>
      <c r="M290" s="232"/>
    </row>
    <row r="291" spans="2:13" ht="16.5">
      <c r="B291" s="204"/>
      <c r="C291" s="192" t="s">
        <v>438</v>
      </c>
      <c r="D291" s="192"/>
      <c r="E291" s="192"/>
      <c r="F291" s="192"/>
      <c r="G291" s="192"/>
      <c r="H291" s="192"/>
      <c r="I291" s="192"/>
      <c r="J291" s="192"/>
      <c r="K291" s="192"/>
      <c r="L291" s="198" t="s">
        <v>700</v>
      </c>
      <c r="M291" s="195" t="s">
        <v>266</v>
      </c>
    </row>
    <row r="292" spans="2:13" ht="16.5">
      <c r="B292" s="201"/>
      <c r="C292" s="202"/>
      <c r="D292" s="202"/>
      <c r="E292" s="202"/>
      <c r="F292" s="202"/>
      <c r="G292" s="202"/>
      <c r="H292" s="202"/>
      <c r="I292" s="202"/>
      <c r="J292" s="202"/>
      <c r="K292" s="202"/>
      <c r="L292" s="194"/>
      <c r="M292" s="197"/>
    </row>
    <row r="293" spans="2:13" ht="17.25">
      <c r="B293" s="365" t="s">
        <v>439</v>
      </c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200"/>
    </row>
    <row r="294" spans="2:13" ht="16.5">
      <c r="B294" s="204"/>
      <c r="C294" s="192" t="s">
        <v>299</v>
      </c>
      <c r="D294" s="192"/>
      <c r="E294" s="192"/>
      <c r="F294" s="192"/>
      <c r="G294" s="192"/>
      <c r="H294" s="192"/>
      <c r="I294" s="192"/>
      <c r="J294" s="192"/>
      <c r="K294" s="209"/>
      <c r="L294" s="198" t="s">
        <v>700</v>
      </c>
      <c r="M294" s="195" t="s">
        <v>266</v>
      </c>
    </row>
    <row r="295" spans="2:13" ht="16.5">
      <c r="B295" s="317"/>
      <c r="C295" s="318" t="s">
        <v>440</v>
      </c>
      <c r="D295" s="318"/>
      <c r="E295" s="318"/>
      <c r="F295" s="318"/>
      <c r="G295" s="318"/>
      <c r="H295" s="318"/>
      <c r="I295" s="318"/>
      <c r="J295" s="318"/>
      <c r="K295" s="268"/>
      <c r="L295" s="275"/>
      <c r="M295" s="276"/>
    </row>
    <row r="296" spans="2:13" ht="16.5">
      <c r="B296" s="249"/>
      <c r="C296" s="250" t="s">
        <v>441</v>
      </c>
      <c r="D296" s="250"/>
      <c r="E296" s="250"/>
      <c r="F296" s="250"/>
      <c r="G296" s="250"/>
      <c r="H296" s="250"/>
      <c r="I296" s="250"/>
      <c r="J296" s="250"/>
      <c r="K296" s="251"/>
      <c r="L296" s="252"/>
      <c r="M296" s="253"/>
    </row>
    <row r="297" spans="2:13" ht="16.5">
      <c r="B297" s="261"/>
      <c r="C297" s="262" t="s">
        <v>442</v>
      </c>
      <c r="D297" s="262"/>
      <c r="E297" s="262"/>
      <c r="F297" s="262"/>
      <c r="G297" s="262"/>
      <c r="H297" s="262"/>
      <c r="I297" s="262"/>
      <c r="J297" s="262"/>
      <c r="K297" s="269"/>
      <c r="L297" s="259"/>
      <c r="M297" s="260"/>
    </row>
    <row r="298" spans="2:13" ht="16.5">
      <c r="B298" s="201"/>
      <c r="C298" s="202"/>
      <c r="D298" s="185"/>
      <c r="E298" s="185" t="s">
        <v>264</v>
      </c>
      <c r="F298" s="202"/>
      <c r="G298" s="202"/>
      <c r="H298" s="202"/>
      <c r="I298" s="202"/>
      <c r="J298" s="202"/>
      <c r="K298" s="208"/>
      <c r="L298" s="231"/>
      <c r="M298" s="232"/>
    </row>
    <row r="299" spans="2:13" ht="16.5">
      <c r="B299" s="204"/>
      <c r="C299" s="192" t="s">
        <v>307</v>
      </c>
      <c r="D299" s="192"/>
      <c r="E299" s="192"/>
      <c r="F299" s="192"/>
      <c r="G299" s="192"/>
      <c r="H299" s="192"/>
      <c r="I299" s="192"/>
      <c r="J299" s="192"/>
      <c r="K299" s="209"/>
      <c r="L299" s="194"/>
      <c r="M299" s="197"/>
    </row>
    <row r="300" spans="2:13" ht="16.5">
      <c r="B300" s="201"/>
      <c r="C300" s="202"/>
      <c r="D300" s="202"/>
      <c r="E300" s="202"/>
      <c r="F300" s="202"/>
      <c r="G300" s="202"/>
      <c r="H300" s="202"/>
      <c r="I300" s="202"/>
      <c r="J300" s="202"/>
      <c r="K300" s="208"/>
      <c r="L300" s="198"/>
      <c r="M300" s="195"/>
    </row>
    <row r="301" spans="2:13" ht="16.5">
      <c r="B301" s="204"/>
      <c r="C301" s="192" t="s">
        <v>443</v>
      </c>
      <c r="D301" s="192"/>
      <c r="E301" s="192"/>
      <c r="F301" s="192"/>
      <c r="G301" s="192"/>
      <c r="H301" s="192"/>
      <c r="I301" s="192"/>
      <c r="J301" s="192"/>
      <c r="K301" s="209"/>
      <c r="L301" s="194"/>
      <c r="M301" s="197"/>
    </row>
    <row r="302" spans="2:13" ht="16.5">
      <c r="B302" s="201"/>
      <c r="C302" s="202"/>
      <c r="D302" s="202"/>
      <c r="E302" s="185" t="s">
        <v>264</v>
      </c>
      <c r="F302" s="202"/>
      <c r="G302" s="202"/>
      <c r="H302" s="202"/>
      <c r="I302" s="202"/>
      <c r="J302" s="202"/>
      <c r="K302" s="208"/>
      <c r="L302" s="231"/>
      <c r="M302" s="232"/>
    </row>
    <row r="303" spans="2:13" ht="17.25">
      <c r="B303" s="213" t="s">
        <v>444</v>
      </c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200"/>
    </row>
    <row r="304" spans="2:13" ht="16.5">
      <c r="B304" s="214"/>
      <c r="C304" s="190" t="s">
        <v>445</v>
      </c>
      <c r="D304" s="183"/>
      <c r="E304" s="183"/>
      <c r="F304" s="183"/>
      <c r="G304" s="183"/>
      <c r="H304" s="183"/>
      <c r="I304" s="183"/>
      <c r="J304" s="183"/>
      <c r="K304" s="183"/>
      <c r="L304" s="183"/>
      <c r="M304" s="200"/>
    </row>
    <row r="305" spans="2:13" ht="16.5">
      <c r="B305" s="214"/>
      <c r="C305" s="190" t="s">
        <v>446</v>
      </c>
      <c r="D305" s="183"/>
      <c r="E305" s="183"/>
      <c r="F305" s="183"/>
      <c r="G305" s="183"/>
      <c r="H305" s="183"/>
      <c r="I305" s="183"/>
      <c r="J305" s="183"/>
      <c r="K305" s="183"/>
      <c r="L305" s="183"/>
      <c r="M305" s="200"/>
    </row>
    <row r="306" spans="2:13" ht="16.5">
      <c r="B306" s="214"/>
      <c r="C306" s="190" t="s">
        <v>447</v>
      </c>
      <c r="D306" s="183"/>
      <c r="E306" s="183"/>
      <c r="F306" s="183"/>
      <c r="G306" s="183"/>
      <c r="H306" s="183"/>
      <c r="I306" s="183"/>
      <c r="J306" s="183"/>
      <c r="K306" s="183"/>
      <c r="L306" s="183"/>
      <c r="M306" s="200"/>
    </row>
    <row r="307" spans="2:13" ht="16.5">
      <c r="B307" s="214"/>
      <c r="C307" s="190" t="s">
        <v>448</v>
      </c>
      <c r="D307" s="183"/>
      <c r="E307" s="183"/>
      <c r="F307" s="183"/>
      <c r="G307" s="183"/>
      <c r="H307" s="183"/>
      <c r="I307" s="183"/>
      <c r="J307" s="183"/>
      <c r="K307" s="183"/>
      <c r="L307" s="183"/>
      <c r="M307" s="200"/>
    </row>
    <row r="308" spans="2:13" ht="19.5">
      <c r="B308" s="373" t="s">
        <v>449</v>
      </c>
      <c r="C308" s="183"/>
      <c r="D308" s="183"/>
      <c r="E308" s="183"/>
      <c r="F308" s="183"/>
      <c r="G308" s="183"/>
      <c r="H308" s="183"/>
      <c r="I308" s="183"/>
      <c r="J308" s="183"/>
      <c r="K308" s="183"/>
      <c r="L308" s="183"/>
      <c r="M308" s="200"/>
    </row>
    <row r="309" spans="2:13" ht="16.5">
      <c r="B309" s="204"/>
      <c r="C309" s="192" t="s">
        <v>299</v>
      </c>
      <c r="D309" s="192"/>
      <c r="E309" s="192"/>
      <c r="F309" s="192"/>
      <c r="G309" s="192"/>
      <c r="H309" s="192"/>
      <c r="I309" s="192"/>
      <c r="J309" s="192"/>
      <c r="K309" s="209"/>
      <c r="L309" s="198" t="s">
        <v>700</v>
      </c>
      <c r="M309" s="195" t="s">
        <v>266</v>
      </c>
    </row>
    <row r="310" spans="2:13" ht="16.5">
      <c r="B310" s="317"/>
      <c r="C310" s="318" t="s">
        <v>450</v>
      </c>
      <c r="D310" s="318"/>
      <c r="E310" s="318"/>
      <c r="F310" s="318"/>
      <c r="G310" s="318"/>
      <c r="H310" s="318"/>
      <c r="I310" s="318"/>
      <c r="J310" s="318"/>
      <c r="K310" s="268"/>
      <c r="L310" s="275"/>
      <c r="M310" s="276"/>
    </row>
    <row r="311" spans="2:13" ht="16.5">
      <c r="B311" s="249"/>
      <c r="C311" s="250" t="s">
        <v>451</v>
      </c>
      <c r="D311" s="250"/>
      <c r="E311" s="250"/>
      <c r="F311" s="250"/>
      <c r="G311" s="250"/>
      <c r="H311" s="250"/>
      <c r="I311" s="250"/>
      <c r="J311" s="250"/>
      <c r="K311" s="251"/>
      <c r="L311" s="252"/>
      <c r="M311" s="253"/>
    </row>
    <row r="312" spans="2:13" ht="16.5">
      <c r="B312" s="249"/>
      <c r="C312" s="250" t="s">
        <v>452</v>
      </c>
      <c r="D312" s="250"/>
      <c r="E312" s="250"/>
      <c r="F312" s="250"/>
      <c r="G312" s="250"/>
      <c r="H312" s="250"/>
      <c r="I312" s="250"/>
      <c r="J312" s="250"/>
      <c r="K312" s="251"/>
      <c r="L312" s="252"/>
      <c r="M312" s="253"/>
    </row>
    <row r="313" spans="2:13" ht="16.5">
      <c r="B313" s="261"/>
      <c r="C313" s="262" t="s">
        <v>453</v>
      </c>
      <c r="D313" s="262"/>
      <c r="E313" s="262"/>
      <c r="F313" s="262"/>
      <c r="G313" s="262"/>
      <c r="H313" s="262"/>
      <c r="I313" s="262"/>
      <c r="J313" s="262"/>
      <c r="K313" s="269"/>
      <c r="L313" s="259"/>
      <c r="M313" s="260"/>
    </row>
    <row r="314" spans="2:13" ht="16.5">
      <c r="B314" s="201"/>
      <c r="C314" s="202"/>
      <c r="D314" s="185"/>
      <c r="E314" s="185" t="s">
        <v>264</v>
      </c>
      <c r="F314" s="202"/>
      <c r="G314" s="202"/>
      <c r="H314" s="202"/>
      <c r="I314" s="202"/>
      <c r="J314" s="202"/>
      <c r="K314" s="208"/>
      <c r="L314" s="231"/>
      <c r="M314" s="232"/>
    </row>
    <row r="315" spans="2:13" ht="16.5">
      <c r="B315" s="196"/>
      <c r="C315" s="183" t="s">
        <v>378</v>
      </c>
      <c r="D315" s="192"/>
      <c r="E315" s="192"/>
      <c r="F315" s="192"/>
      <c r="G315" s="192"/>
      <c r="H315" s="192"/>
      <c r="I315" s="192"/>
      <c r="J315" s="192"/>
      <c r="K315" s="209"/>
      <c r="L315" s="198" t="s">
        <v>700</v>
      </c>
      <c r="M315" s="195" t="s">
        <v>266</v>
      </c>
    </row>
    <row r="316" spans="2:13" ht="16.5">
      <c r="B316" s="317"/>
      <c r="C316" s="318" t="s">
        <v>450</v>
      </c>
      <c r="D316" s="318"/>
      <c r="E316" s="318"/>
      <c r="F316" s="318"/>
      <c r="G316" s="318"/>
      <c r="H316" s="318"/>
      <c r="I316" s="318"/>
      <c r="J316" s="318"/>
      <c r="K316" s="268"/>
      <c r="L316" s="275"/>
      <c r="M316" s="276"/>
    </row>
    <row r="317" spans="2:13" ht="16.5">
      <c r="B317" s="249"/>
      <c r="C317" s="250" t="s">
        <v>451</v>
      </c>
      <c r="D317" s="250"/>
      <c r="E317" s="250"/>
      <c r="F317" s="250"/>
      <c r="G317" s="250"/>
      <c r="H317" s="250"/>
      <c r="I317" s="250"/>
      <c r="J317" s="250"/>
      <c r="K317" s="251"/>
      <c r="L317" s="252"/>
      <c r="M317" s="253"/>
    </row>
    <row r="318" spans="2:13" ht="16.5">
      <c r="B318" s="249"/>
      <c r="C318" s="250" t="s">
        <v>452</v>
      </c>
      <c r="D318" s="250"/>
      <c r="E318" s="250"/>
      <c r="F318" s="250"/>
      <c r="G318" s="250"/>
      <c r="H318" s="250"/>
      <c r="I318" s="250"/>
      <c r="J318" s="250"/>
      <c r="K318" s="251"/>
      <c r="L318" s="252"/>
      <c r="M318" s="253"/>
    </row>
    <row r="319" spans="2:13" ht="16.5">
      <c r="B319" s="261"/>
      <c r="C319" s="262" t="s">
        <v>453</v>
      </c>
      <c r="D319" s="262"/>
      <c r="E319" s="262"/>
      <c r="F319" s="262"/>
      <c r="G319" s="262"/>
      <c r="H319" s="262"/>
      <c r="I319" s="262"/>
      <c r="J319" s="262"/>
      <c r="K319" s="269"/>
      <c r="L319" s="259"/>
      <c r="M319" s="260"/>
    </row>
    <row r="320" spans="2:13" ht="16.5">
      <c r="B320" s="201"/>
      <c r="C320" s="202"/>
      <c r="D320" s="185"/>
      <c r="E320" s="185" t="s">
        <v>264</v>
      </c>
      <c r="F320" s="202"/>
      <c r="G320" s="202"/>
      <c r="H320" s="202"/>
      <c r="I320" s="202"/>
      <c r="J320" s="202"/>
      <c r="K320" s="208"/>
      <c r="L320" s="231"/>
      <c r="M320" s="232"/>
    </row>
    <row r="321" spans="2:13" ht="17.25">
      <c r="B321" s="365" t="s">
        <v>454</v>
      </c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200"/>
    </row>
    <row r="322" spans="2:13" ht="16.5">
      <c r="B322" s="233"/>
      <c r="C322" s="226"/>
      <c r="D322" s="192"/>
      <c r="E322" s="192"/>
      <c r="F322" s="192"/>
      <c r="G322" s="192"/>
      <c r="H322" s="192"/>
      <c r="I322" s="192"/>
      <c r="J322" s="192"/>
      <c r="K322" s="209"/>
      <c r="L322" s="198" t="s">
        <v>700</v>
      </c>
      <c r="M322" s="195" t="s">
        <v>266</v>
      </c>
    </row>
    <row r="323" spans="2:13" ht="16.5">
      <c r="B323" s="214"/>
      <c r="C323" s="190" t="s">
        <v>455</v>
      </c>
      <c r="D323" s="183"/>
      <c r="E323" s="183"/>
      <c r="F323" s="183"/>
      <c r="G323" s="183"/>
      <c r="H323" s="183"/>
      <c r="I323" s="183"/>
      <c r="J323" s="183"/>
      <c r="K323" s="207"/>
      <c r="L323" s="198"/>
      <c r="M323" s="195"/>
    </row>
    <row r="324" spans="2:13" ht="16.5">
      <c r="B324" s="196"/>
      <c r="C324" s="183" t="s">
        <v>456</v>
      </c>
      <c r="D324" s="183"/>
      <c r="E324" s="183"/>
      <c r="F324" s="183"/>
      <c r="G324" s="183"/>
      <c r="H324" s="183"/>
      <c r="I324" s="183"/>
      <c r="J324" s="183"/>
      <c r="K324" s="207"/>
      <c r="L324" s="194"/>
      <c r="M324" s="197"/>
    </row>
    <row r="325" spans="2:13" ht="16.5">
      <c r="B325" s="196"/>
      <c r="C325" s="183" t="s">
        <v>457</v>
      </c>
      <c r="D325" s="183"/>
      <c r="E325" s="183"/>
      <c r="F325" s="183"/>
      <c r="G325" s="183"/>
      <c r="H325" s="183"/>
      <c r="I325" s="183"/>
      <c r="J325" s="183"/>
      <c r="K325" s="207"/>
      <c r="L325" s="194"/>
      <c r="M325" s="197"/>
    </row>
    <row r="326" spans="2:13" ht="16.5">
      <c r="B326" s="196"/>
      <c r="C326" s="183" t="s">
        <v>458</v>
      </c>
      <c r="D326" s="183"/>
      <c r="E326" s="183"/>
      <c r="F326" s="183"/>
      <c r="G326" s="183"/>
      <c r="H326" s="183"/>
      <c r="I326" s="183"/>
      <c r="J326" s="183"/>
      <c r="K326" s="207"/>
      <c r="L326" s="194"/>
      <c r="M326" s="197"/>
    </row>
    <row r="327" spans="2:13" ht="16.5">
      <c r="B327" s="196"/>
      <c r="C327" s="183" t="s">
        <v>459</v>
      </c>
      <c r="D327" s="183"/>
      <c r="E327" s="183"/>
      <c r="F327" s="183"/>
      <c r="G327" s="183"/>
      <c r="H327" s="183"/>
      <c r="I327" s="183"/>
      <c r="J327" s="183"/>
      <c r="K327" s="207"/>
      <c r="L327" s="194"/>
      <c r="M327" s="197"/>
    </row>
    <row r="328" spans="2:13" ht="16.5">
      <c r="B328" s="196"/>
      <c r="C328" s="183" t="s">
        <v>460</v>
      </c>
      <c r="D328" s="183"/>
      <c r="E328" s="183"/>
      <c r="F328" s="183"/>
      <c r="G328" s="183"/>
      <c r="H328" s="183"/>
      <c r="I328" s="183"/>
      <c r="J328" s="183"/>
      <c r="K328" s="207"/>
      <c r="L328" s="194"/>
      <c r="M328" s="197"/>
    </row>
    <row r="329" spans="2:13" ht="16.5">
      <c r="B329" s="201"/>
      <c r="C329" s="202"/>
      <c r="D329" s="185"/>
      <c r="E329" s="185" t="s">
        <v>264</v>
      </c>
      <c r="F329" s="202"/>
      <c r="G329" s="202"/>
      <c r="H329" s="202"/>
      <c r="I329" s="202"/>
      <c r="J329" s="202"/>
      <c r="K329" s="208"/>
      <c r="L329" s="231"/>
      <c r="M329" s="232"/>
    </row>
    <row r="330" spans="2:13" ht="16.5">
      <c r="B330" s="374"/>
      <c r="C330" s="228"/>
      <c r="D330" s="192"/>
      <c r="E330" s="192"/>
      <c r="F330" s="192"/>
      <c r="G330" s="192"/>
      <c r="H330" s="192"/>
      <c r="I330" s="192"/>
      <c r="J330" s="192"/>
      <c r="K330" s="192"/>
      <c r="L330" s="192"/>
      <c r="M330" s="222"/>
    </row>
    <row r="331" spans="2:13" ht="16.5">
      <c r="B331" s="196"/>
      <c r="C331" s="183" t="s">
        <v>461</v>
      </c>
      <c r="D331" s="183"/>
      <c r="E331" s="183"/>
      <c r="F331" s="183"/>
      <c r="G331" s="183"/>
      <c r="H331" s="183"/>
      <c r="I331" s="183"/>
      <c r="J331" s="183"/>
      <c r="K331" s="183"/>
      <c r="L331" s="198" t="s">
        <v>700</v>
      </c>
      <c r="M331" s="195" t="s">
        <v>266</v>
      </c>
    </row>
    <row r="332" spans="2:13" ht="16.5">
      <c r="B332" s="375"/>
      <c r="C332" s="330" t="s">
        <v>464</v>
      </c>
      <c r="D332" s="318"/>
      <c r="E332" s="318"/>
      <c r="F332" s="318"/>
      <c r="G332" s="318"/>
      <c r="H332" s="318"/>
      <c r="I332" s="318"/>
      <c r="J332" s="318"/>
      <c r="K332" s="318"/>
      <c r="L332" s="275"/>
      <c r="M332" s="276"/>
    </row>
    <row r="333" spans="2:13" ht="16.5">
      <c r="B333" s="376"/>
      <c r="C333" s="331" t="s">
        <v>463</v>
      </c>
      <c r="D333" s="250"/>
      <c r="E333" s="250"/>
      <c r="F333" s="250"/>
      <c r="G333" s="250"/>
      <c r="H333" s="250"/>
      <c r="I333" s="250"/>
      <c r="J333" s="250"/>
      <c r="K333" s="250"/>
      <c r="L333" s="252"/>
      <c r="M333" s="253"/>
    </row>
    <row r="334" spans="2:13" ht="16.5">
      <c r="B334" s="261"/>
      <c r="C334" s="262" t="s">
        <v>462</v>
      </c>
      <c r="D334" s="262"/>
      <c r="E334" s="262"/>
      <c r="F334" s="262"/>
      <c r="G334" s="262"/>
      <c r="H334" s="262"/>
      <c r="I334" s="262"/>
      <c r="J334" s="262"/>
      <c r="K334" s="262"/>
      <c r="L334" s="259"/>
      <c r="M334" s="260"/>
    </row>
    <row r="335" spans="2:13" ht="16.5">
      <c r="B335" s="201"/>
      <c r="C335" s="202"/>
      <c r="D335" s="185"/>
      <c r="E335" s="185" t="s">
        <v>264</v>
      </c>
      <c r="F335" s="202"/>
      <c r="G335" s="202"/>
      <c r="H335" s="202"/>
      <c r="I335" s="202"/>
      <c r="J335" s="202"/>
      <c r="K335" s="202"/>
      <c r="L335" s="231"/>
      <c r="M335" s="232"/>
    </row>
    <row r="336" spans="2:13" ht="17.25">
      <c r="B336" s="213" t="s">
        <v>465</v>
      </c>
      <c r="C336" s="183"/>
      <c r="D336" s="183"/>
      <c r="E336" s="183"/>
      <c r="F336" s="183"/>
      <c r="G336" s="183"/>
      <c r="H336" s="183"/>
      <c r="I336" s="183"/>
      <c r="J336" s="183"/>
      <c r="K336" s="183"/>
      <c r="L336" s="183"/>
      <c r="M336" s="200"/>
    </row>
    <row r="337" spans="2:13" ht="16.5">
      <c r="B337" s="214"/>
      <c r="C337" s="190" t="s">
        <v>466</v>
      </c>
      <c r="D337" s="183"/>
      <c r="E337" s="183"/>
      <c r="F337" s="183"/>
      <c r="G337" s="183"/>
      <c r="H337" s="183"/>
      <c r="I337" s="183"/>
      <c r="J337" s="183"/>
      <c r="K337" s="183"/>
      <c r="L337" s="183"/>
      <c r="M337" s="200"/>
    </row>
    <row r="338" spans="2:13" ht="16.5">
      <c r="B338" s="357"/>
      <c r="C338" s="359"/>
      <c r="D338" s="360" t="s">
        <v>474</v>
      </c>
      <c r="E338" s="360"/>
      <c r="F338" s="360"/>
      <c r="G338" s="360"/>
      <c r="H338" s="360"/>
      <c r="I338" s="360"/>
      <c r="J338" s="360"/>
      <c r="K338" s="360"/>
      <c r="L338" s="360"/>
      <c r="M338" s="361"/>
    </row>
    <row r="339" spans="2:13" s="272" customFormat="1" ht="60">
      <c r="B339" s="535"/>
      <c r="C339" s="536"/>
      <c r="D339" s="537"/>
      <c r="E339" s="533" t="s">
        <v>467</v>
      </c>
      <c r="F339" s="534"/>
      <c r="G339" s="400" t="s">
        <v>468</v>
      </c>
      <c r="H339" s="400" t="s">
        <v>469</v>
      </c>
      <c r="I339" s="401" t="s">
        <v>470</v>
      </c>
      <c r="J339" s="400" t="s">
        <v>471</v>
      </c>
      <c r="K339" s="400" t="s">
        <v>472</v>
      </c>
      <c r="L339" s="400" t="s">
        <v>473</v>
      </c>
      <c r="M339" s="229" t="s">
        <v>264</v>
      </c>
    </row>
    <row r="340" spans="2:13" ht="16.5">
      <c r="B340" s="478"/>
      <c r="C340" s="498"/>
      <c r="D340" s="479"/>
      <c r="E340" s="478">
        <v>1</v>
      </c>
      <c r="F340" s="479"/>
      <c r="G340" s="198">
        <v>2</v>
      </c>
      <c r="H340" s="198">
        <v>3</v>
      </c>
      <c r="I340" s="198">
        <v>4</v>
      </c>
      <c r="J340" s="198">
        <v>5</v>
      </c>
      <c r="K340" s="198">
        <v>6</v>
      </c>
      <c r="L340" s="198">
        <v>7</v>
      </c>
      <c r="M340" s="198">
        <v>8</v>
      </c>
    </row>
    <row r="341" spans="2:13" ht="16.5">
      <c r="B341" s="516" t="s">
        <v>475</v>
      </c>
      <c r="C341" s="517"/>
      <c r="D341" s="518"/>
      <c r="E341" s="514">
        <v>32650000000</v>
      </c>
      <c r="F341" s="515"/>
      <c r="G341" s="399"/>
      <c r="H341" s="399"/>
      <c r="I341" s="399"/>
      <c r="J341" s="399"/>
      <c r="K341" s="399"/>
      <c r="L341" s="399">
        <v>4485528715</v>
      </c>
      <c r="M341" s="399">
        <f aca="true" t="shared" si="2" ref="M341:M355">SUM(E341:L341)</f>
        <v>37135528715</v>
      </c>
    </row>
    <row r="342" spans="2:13" ht="16.5">
      <c r="B342" s="230" t="s">
        <v>477</v>
      </c>
      <c r="C342" s="406"/>
      <c r="D342" s="407"/>
      <c r="E342" s="482"/>
      <c r="F342" s="483"/>
      <c r="G342" s="197"/>
      <c r="H342" s="197"/>
      <c r="I342" s="197"/>
      <c r="J342" s="197"/>
      <c r="K342" s="197"/>
      <c r="L342" s="197"/>
      <c r="M342" s="197">
        <f t="shared" si="2"/>
        <v>0</v>
      </c>
    </row>
    <row r="343" spans="2:13" ht="16.5">
      <c r="B343" s="230" t="s">
        <v>478</v>
      </c>
      <c r="C343" s="406"/>
      <c r="D343" s="407"/>
      <c r="E343" s="482"/>
      <c r="F343" s="483"/>
      <c r="G343" s="197"/>
      <c r="H343" s="197"/>
      <c r="I343" s="197"/>
      <c r="J343" s="197"/>
      <c r="K343" s="197"/>
      <c r="L343" s="197">
        <v>10240333268</v>
      </c>
      <c r="M343" s="197">
        <f t="shared" si="2"/>
        <v>10240333268</v>
      </c>
    </row>
    <row r="344" spans="2:13" ht="16.5">
      <c r="B344" s="523" t="s">
        <v>372</v>
      </c>
      <c r="C344" s="524"/>
      <c r="D344" s="525"/>
      <c r="E344" s="482"/>
      <c r="F344" s="483"/>
      <c r="G344" s="197"/>
      <c r="H344" s="197"/>
      <c r="I344" s="197"/>
      <c r="J344" s="197"/>
      <c r="K344" s="197"/>
      <c r="L344" s="197">
        <v>897105742</v>
      </c>
      <c r="M344" s="197">
        <f t="shared" si="2"/>
        <v>897105742</v>
      </c>
    </row>
    <row r="345" spans="2:13" ht="16.5">
      <c r="B345" s="539" t="s">
        <v>479</v>
      </c>
      <c r="C345" s="540"/>
      <c r="D345" s="541"/>
      <c r="E345" s="482"/>
      <c r="F345" s="483"/>
      <c r="G345" s="197"/>
      <c r="H345" s="197"/>
      <c r="I345" s="197"/>
      <c r="J345" s="197"/>
      <c r="K345" s="197"/>
      <c r="L345" s="197"/>
      <c r="M345" s="197">
        <f t="shared" si="2"/>
        <v>0</v>
      </c>
    </row>
    <row r="346" spans="2:13" ht="16.5">
      <c r="B346" s="523" t="s">
        <v>480</v>
      </c>
      <c r="C346" s="524"/>
      <c r="D346" s="525"/>
      <c r="E346" s="482"/>
      <c r="F346" s="483"/>
      <c r="G346" s="197"/>
      <c r="H346" s="197"/>
      <c r="I346" s="197"/>
      <c r="J346" s="197"/>
      <c r="K346" s="197"/>
      <c r="L346" s="197"/>
      <c r="M346" s="197">
        <f t="shared" si="2"/>
        <v>0</v>
      </c>
    </row>
    <row r="347" spans="2:13" ht="16.5">
      <c r="B347" s="523" t="s">
        <v>481</v>
      </c>
      <c r="C347" s="524"/>
      <c r="D347" s="525"/>
      <c r="E347" s="482"/>
      <c r="F347" s="483"/>
      <c r="G347" s="197"/>
      <c r="H347" s="197"/>
      <c r="I347" s="197"/>
      <c r="J347" s="197"/>
      <c r="K347" s="197"/>
      <c r="L347" s="197">
        <v>1569935048</v>
      </c>
      <c r="M347" s="197">
        <f t="shared" si="2"/>
        <v>1569935048</v>
      </c>
    </row>
    <row r="348" spans="2:13" ht="16.5">
      <c r="B348" s="516" t="s">
        <v>476</v>
      </c>
      <c r="C348" s="517"/>
      <c r="D348" s="518"/>
      <c r="E348" s="544">
        <f>E341</f>
        <v>32650000000</v>
      </c>
      <c r="F348" s="545"/>
      <c r="G348" s="232"/>
      <c r="H348" s="232"/>
      <c r="I348" s="232"/>
      <c r="J348" s="232"/>
      <c r="K348" s="232"/>
      <c r="L348" s="324">
        <f>L341+L342+L343+L344-L345-L346-L347</f>
        <v>14053032677</v>
      </c>
      <c r="M348" s="324">
        <f t="shared" si="2"/>
        <v>46703032677</v>
      </c>
    </row>
    <row r="349" spans="2:13" ht="16.5">
      <c r="B349" s="539" t="s">
        <v>482</v>
      </c>
      <c r="C349" s="540"/>
      <c r="D349" s="541"/>
      <c r="E349" s="482"/>
      <c r="F349" s="483"/>
      <c r="G349" s="197"/>
      <c r="H349" s="197"/>
      <c r="I349" s="197"/>
      <c r="J349" s="197"/>
      <c r="K349" s="197"/>
      <c r="L349" s="197"/>
      <c r="M349" s="197">
        <f t="shared" si="2"/>
        <v>0</v>
      </c>
    </row>
    <row r="350" spans="2:13" ht="16.5">
      <c r="B350" s="523" t="s">
        <v>483</v>
      </c>
      <c r="C350" s="524"/>
      <c r="D350" s="525"/>
      <c r="E350" s="482"/>
      <c r="F350" s="483"/>
      <c r="G350" s="197"/>
      <c r="H350" s="197"/>
      <c r="I350" s="197"/>
      <c r="J350" s="197"/>
      <c r="K350" s="197"/>
      <c r="L350" s="433">
        <v>2870442381</v>
      </c>
      <c r="M350" s="197">
        <f t="shared" si="2"/>
        <v>2870442381</v>
      </c>
    </row>
    <row r="351" spans="2:13" ht="16.5">
      <c r="B351" s="523" t="s">
        <v>372</v>
      </c>
      <c r="C351" s="524"/>
      <c r="D351" s="525"/>
      <c r="E351" s="482"/>
      <c r="F351" s="483"/>
      <c r="G351" s="197"/>
      <c r="H351" s="197"/>
      <c r="I351" s="197"/>
      <c r="J351" s="197"/>
      <c r="K351" s="197"/>
      <c r="L351" s="197"/>
      <c r="M351" s="197">
        <f t="shared" si="2"/>
        <v>0</v>
      </c>
    </row>
    <row r="352" spans="2:13" ht="16.5">
      <c r="B352" s="230" t="s">
        <v>484</v>
      </c>
      <c r="C352" s="220"/>
      <c r="D352" s="358"/>
      <c r="E352" s="482"/>
      <c r="F352" s="483"/>
      <c r="G352" s="197"/>
      <c r="H352" s="197"/>
      <c r="I352" s="197"/>
      <c r="J352" s="197"/>
      <c r="K352" s="197"/>
      <c r="L352" s="197"/>
      <c r="M352" s="197">
        <f t="shared" si="2"/>
        <v>0</v>
      </c>
    </row>
    <row r="353" spans="2:13" ht="16.5">
      <c r="B353" s="523" t="s">
        <v>480</v>
      </c>
      <c r="C353" s="524"/>
      <c r="D353" s="525"/>
      <c r="E353" s="482"/>
      <c r="F353" s="483"/>
      <c r="G353" s="197"/>
      <c r="H353" s="197"/>
      <c r="I353" s="197"/>
      <c r="J353" s="197"/>
      <c r="K353" s="197"/>
      <c r="L353" s="197"/>
      <c r="M353" s="197">
        <f t="shared" si="2"/>
        <v>0</v>
      </c>
    </row>
    <row r="354" spans="2:13" ht="16.5">
      <c r="B354" s="523" t="s">
        <v>481</v>
      </c>
      <c r="C354" s="524"/>
      <c r="D354" s="525"/>
      <c r="E354" s="482"/>
      <c r="F354" s="483"/>
      <c r="G354" s="197"/>
      <c r="H354" s="197"/>
      <c r="I354" s="197"/>
      <c r="J354" s="197"/>
      <c r="K354" s="197"/>
      <c r="L354" s="197">
        <v>182950000</v>
      </c>
      <c r="M354" s="197">
        <f t="shared" si="2"/>
        <v>182950000</v>
      </c>
    </row>
    <row r="355" spans="2:13" s="272" customFormat="1" ht="16.5">
      <c r="B355" s="516" t="s">
        <v>898</v>
      </c>
      <c r="C355" s="517"/>
      <c r="D355" s="518"/>
      <c r="E355" s="527">
        <f>E348</f>
        <v>32650000000</v>
      </c>
      <c r="F355" s="518"/>
      <c r="G355" s="327"/>
      <c r="H355" s="327"/>
      <c r="I355" s="327"/>
      <c r="J355" s="327"/>
      <c r="K355" s="327"/>
      <c r="L355" s="326">
        <f>L348+L349+L350+L351-L352-L353-L354</f>
        <v>16740525058</v>
      </c>
      <c r="M355" s="324">
        <f t="shared" si="2"/>
        <v>49390525058</v>
      </c>
    </row>
    <row r="356" spans="2:13" ht="16.5">
      <c r="B356" s="196"/>
      <c r="C356" s="183"/>
      <c r="D356" s="183"/>
      <c r="E356" s="183"/>
      <c r="F356" s="183"/>
      <c r="G356" s="183"/>
      <c r="H356" s="183"/>
      <c r="I356" s="183"/>
      <c r="J356" s="183"/>
      <c r="K356" s="183"/>
      <c r="L356" s="183"/>
      <c r="M356" s="200"/>
    </row>
    <row r="357" spans="2:13" ht="16.5">
      <c r="B357" s="233"/>
      <c r="C357" s="226" t="s">
        <v>485</v>
      </c>
      <c r="D357" s="192"/>
      <c r="E357" s="192"/>
      <c r="F357" s="192"/>
      <c r="G357" s="192"/>
      <c r="H357" s="192"/>
      <c r="I357" s="192"/>
      <c r="J357" s="192"/>
      <c r="K357" s="209"/>
      <c r="L357" s="198" t="s">
        <v>700</v>
      </c>
      <c r="M357" s="195" t="s">
        <v>266</v>
      </c>
    </row>
    <row r="358" spans="2:13" ht="16.5">
      <c r="B358" s="375"/>
      <c r="C358" s="330" t="s">
        <v>697</v>
      </c>
      <c r="D358" s="318"/>
      <c r="E358" s="318"/>
      <c r="F358" s="318"/>
      <c r="G358" s="318"/>
      <c r="H358" s="318"/>
      <c r="I358" s="318"/>
      <c r="J358" s="318"/>
      <c r="K358" s="268"/>
      <c r="L358" s="276">
        <v>16661000000</v>
      </c>
      <c r="M358" s="276">
        <v>16661000000</v>
      </c>
    </row>
    <row r="359" spans="2:13" ht="16.5">
      <c r="B359" s="376"/>
      <c r="C359" s="331" t="s">
        <v>698</v>
      </c>
      <c r="D359" s="250"/>
      <c r="E359" s="250"/>
      <c r="F359" s="250"/>
      <c r="G359" s="250"/>
      <c r="H359" s="250"/>
      <c r="I359" s="250"/>
      <c r="J359" s="250"/>
      <c r="K359" s="251"/>
      <c r="L359" s="253">
        <v>2400000000</v>
      </c>
      <c r="M359" s="253">
        <v>2400000000</v>
      </c>
    </row>
    <row r="360" spans="2:13" ht="16.5">
      <c r="B360" s="376"/>
      <c r="C360" s="331" t="s">
        <v>486</v>
      </c>
      <c r="D360" s="250"/>
      <c r="E360" s="250"/>
      <c r="F360" s="250"/>
      <c r="G360" s="250"/>
      <c r="H360" s="250"/>
      <c r="I360" s="250"/>
      <c r="J360" s="250"/>
      <c r="K360" s="251"/>
      <c r="L360" s="253">
        <v>13589000000</v>
      </c>
      <c r="M360" s="253">
        <v>13589000000</v>
      </c>
    </row>
    <row r="361" spans="2:13" ht="16.5">
      <c r="B361" s="261"/>
      <c r="C361" s="262"/>
      <c r="D361" s="262"/>
      <c r="E361" s="262"/>
      <c r="F361" s="262"/>
      <c r="G361" s="262"/>
      <c r="H361" s="262"/>
      <c r="I361" s="262"/>
      <c r="J361" s="262"/>
      <c r="K361" s="269"/>
      <c r="L361" s="259"/>
      <c r="M361" s="260"/>
    </row>
    <row r="362" spans="2:13" ht="16.5">
      <c r="B362" s="201"/>
      <c r="C362" s="202"/>
      <c r="D362" s="185"/>
      <c r="E362" s="185" t="s">
        <v>264</v>
      </c>
      <c r="F362" s="202"/>
      <c r="G362" s="202"/>
      <c r="H362" s="202"/>
      <c r="I362" s="202"/>
      <c r="J362" s="202"/>
      <c r="K362" s="208"/>
      <c r="L362" s="324">
        <f>SUM(L358:L361)</f>
        <v>32650000000</v>
      </c>
      <c r="M362" s="324">
        <f>SUM(M358:M361)</f>
        <v>32650000000</v>
      </c>
    </row>
    <row r="363" spans="2:13" ht="16.5">
      <c r="B363" s="204"/>
      <c r="C363" s="192" t="s">
        <v>487</v>
      </c>
      <c r="D363" s="192"/>
      <c r="E363" s="192"/>
      <c r="F363" s="192"/>
      <c r="G363" s="192"/>
      <c r="H363" s="192"/>
      <c r="I363" s="192"/>
      <c r="J363" s="192"/>
      <c r="K363" s="209"/>
      <c r="L363" s="198" t="s">
        <v>700</v>
      </c>
      <c r="M363" s="195" t="s">
        <v>266</v>
      </c>
    </row>
    <row r="364" spans="2:13" ht="16.5">
      <c r="B364" s="317"/>
      <c r="C364" s="318" t="s">
        <v>488</v>
      </c>
      <c r="D364" s="318"/>
      <c r="E364" s="318"/>
      <c r="F364" s="318"/>
      <c r="G364" s="318"/>
      <c r="H364" s="318"/>
      <c r="I364" s="318"/>
      <c r="J364" s="318"/>
      <c r="K364" s="268"/>
      <c r="L364" s="275"/>
      <c r="M364" s="276"/>
    </row>
    <row r="365" spans="2:13" ht="16.5">
      <c r="B365" s="249"/>
      <c r="C365" s="250" t="s">
        <v>489</v>
      </c>
      <c r="D365" s="250"/>
      <c r="E365" s="250"/>
      <c r="F365" s="250"/>
      <c r="G365" s="250"/>
      <c r="H365" s="250"/>
      <c r="I365" s="250"/>
      <c r="J365" s="250"/>
      <c r="K365" s="251"/>
      <c r="L365" s="252"/>
      <c r="M365" s="253"/>
    </row>
    <row r="366" spans="2:13" ht="16.5">
      <c r="B366" s="249"/>
      <c r="C366" s="250" t="s">
        <v>490</v>
      </c>
      <c r="D366" s="250"/>
      <c r="E366" s="250"/>
      <c r="F366" s="250"/>
      <c r="G366" s="250"/>
      <c r="H366" s="250"/>
      <c r="I366" s="250"/>
      <c r="J366" s="250"/>
      <c r="K366" s="251"/>
      <c r="L366" s="252"/>
      <c r="M366" s="253"/>
    </row>
    <row r="367" spans="2:13" ht="16.5">
      <c r="B367" s="249"/>
      <c r="C367" s="250" t="s">
        <v>491</v>
      </c>
      <c r="D367" s="250"/>
      <c r="E367" s="250"/>
      <c r="F367" s="250"/>
      <c r="G367" s="250"/>
      <c r="H367" s="250"/>
      <c r="I367" s="250"/>
      <c r="J367" s="250"/>
      <c r="K367" s="251"/>
      <c r="L367" s="252"/>
      <c r="M367" s="253"/>
    </row>
    <row r="368" spans="2:13" ht="16.5">
      <c r="B368" s="249"/>
      <c r="C368" s="250" t="s">
        <v>492</v>
      </c>
      <c r="D368" s="250"/>
      <c r="E368" s="250"/>
      <c r="F368" s="250"/>
      <c r="G368" s="250"/>
      <c r="H368" s="250"/>
      <c r="I368" s="250"/>
      <c r="J368" s="250"/>
      <c r="K368" s="251"/>
      <c r="L368" s="252"/>
      <c r="M368" s="253"/>
    </row>
    <row r="369" spans="2:13" ht="16.5">
      <c r="B369" s="255"/>
      <c r="C369" s="256" t="s">
        <v>493</v>
      </c>
      <c r="D369" s="256"/>
      <c r="E369" s="256"/>
      <c r="F369" s="256"/>
      <c r="G369" s="256"/>
      <c r="H369" s="256"/>
      <c r="I369" s="256"/>
      <c r="J369" s="256"/>
      <c r="K369" s="258"/>
      <c r="L369" s="259"/>
      <c r="M369" s="260"/>
    </row>
    <row r="370" spans="2:13" ht="16.5">
      <c r="B370" s="204"/>
      <c r="C370" s="192" t="s">
        <v>494</v>
      </c>
      <c r="D370" s="192"/>
      <c r="E370" s="192"/>
      <c r="F370" s="192"/>
      <c r="G370" s="192"/>
      <c r="H370" s="192"/>
      <c r="I370" s="192"/>
      <c r="J370" s="192"/>
      <c r="K370" s="209"/>
      <c r="L370" s="206" t="s">
        <v>700</v>
      </c>
      <c r="M370" s="195" t="s">
        <v>266</v>
      </c>
    </row>
    <row r="371" spans="2:13" ht="16.5">
      <c r="B371" s="317"/>
      <c r="C371" s="318" t="s">
        <v>495</v>
      </c>
      <c r="D371" s="318"/>
      <c r="E371" s="318"/>
      <c r="F371" s="318"/>
      <c r="G371" s="318"/>
      <c r="H371" s="318"/>
      <c r="I371" s="318"/>
      <c r="J371" s="318"/>
      <c r="K371" s="268"/>
      <c r="L371" s="308">
        <v>3265000</v>
      </c>
      <c r="M371" s="308">
        <v>3265000</v>
      </c>
    </row>
    <row r="372" spans="2:13" ht="16.5">
      <c r="B372" s="249"/>
      <c r="C372" s="250" t="s">
        <v>496</v>
      </c>
      <c r="D372" s="250"/>
      <c r="E372" s="250"/>
      <c r="F372" s="250"/>
      <c r="G372" s="250"/>
      <c r="H372" s="250"/>
      <c r="I372" s="250"/>
      <c r="J372" s="250"/>
      <c r="K372" s="251"/>
      <c r="L372" s="281">
        <v>3265000</v>
      </c>
      <c r="M372" s="281">
        <v>3265000</v>
      </c>
    </row>
    <row r="373" spans="2:13" ht="16.5">
      <c r="B373" s="249"/>
      <c r="C373" s="250" t="s">
        <v>497</v>
      </c>
      <c r="D373" s="250"/>
      <c r="E373" s="250"/>
      <c r="F373" s="250"/>
      <c r="G373" s="250"/>
      <c r="H373" s="250"/>
      <c r="I373" s="250"/>
      <c r="J373" s="250"/>
      <c r="K373" s="251"/>
      <c r="L373" s="281">
        <v>3265000</v>
      </c>
      <c r="M373" s="281">
        <v>3265000</v>
      </c>
    </row>
    <row r="374" spans="2:13" ht="16.5">
      <c r="B374" s="249"/>
      <c r="C374" s="250" t="s">
        <v>498</v>
      </c>
      <c r="D374" s="250"/>
      <c r="E374" s="250"/>
      <c r="F374" s="250"/>
      <c r="G374" s="250"/>
      <c r="H374" s="250"/>
      <c r="I374" s="250"/>
      <c r="J374" s="250"/>
      <c r="K374" s="251"/>
      <c r="L374" s="251"/>
      <c r="M374" s="253"/>
    </row>
    <row r="375" spans="2:13" ht="16.5">
      <c r="B375" s="249"/>
      <c r="C375" s="250" t="s">
        <v>499</v>
      </c>
      <c r="D375" s="250"/>
      <c r="E375" s="250"/>
      <c r="F375" s="250"/>
      <c r="G375" s="250"/>
      <c r="H375" s="250"/>
      <c r="I375" s="250"/>
      <c r="J375" s="250"/>
      <c r="K375" s="251"/>
      <c r="L375" s="251"/>
      <c r="M375" s="253"/>
    </row>
    <row r="376" spans="2:13" ht="16.5">
      <c r="B376" s="249"/>
      <c r="C376" s="250" t="s">
        <v>497</v>
      </c>
      <c r="D376" s="250"/>
      <c r="E376" s="250"/>
      <c r="F376" s="250"/>
      <c r="G376" s="250"/>
      <c r="H376" s="250"/>
      <c r="I376" s="250"/>
      <c r="J376" s="250"/>
      <c r="K376" s="251"/>
      <c r="L376" s="251"/>
      <c r="M376" s="253"/>
    </row>
    <row r="377" spans="2:13" ht="16.5">
      <c r="B377" s="249"/>
      <c r="C377" s="250" t="s">
        <v>498</v>
      </c>
      <c r="D377" s="250"/>
      <c r="E377" s="250"/>
      <c r="F377" s="250"/>
      <c r="G377" s="250"/>
      <c r="H377" s="250"/>
      <c r="I377" s="250"/>
      <c r="J377" s="250"/>
      <c r="K377" s="251"/>
      <c r="L377" s="251"/>
      <c r="M377" s="253"/>
    </row>
    <row r="378" spans="2:13" ht="16.5">
      <c r="B378" s="249"/>
      <c r="C378" s="250" t="s">
        <v>500</v>
      </c>
      <c r="D378" s="250"/>
      <c r="E378" s="250"/>
      <c r="F378" s="250"/>
      <c r="G378" s="250"/>
      <c r="H378" s="250"/>
      <c r="I378" s="250"/>
      <c r="J378" s="250"/>
      <c r="K378" s="251"/>
      <c r="L378" s="281">
        <v>3265000</v>
      </c>
      <c r="M378" s="281">
        <v>3265000</v>
      </c>
    </row>
    <row r="379" spans="2:13" ht="16.5">
      <c r="B379" s="249"/>
      <c r="C379" s="250" t="s">
        <v>497</v>
      </c>
      <c r="D379" s="250"/>
      <c r="E379" s="250"/>
      <c r="F379" s="250"/>
      <c r="G379" s="250"/>
      <c r="H379" s="250"/>
      <c r="I379" s="250"/>
      <c r="J379" s="250"/>
      <c r="K379" s="251"/>
      <c r="L379" s="281">
        <v>3265000</v>
      </c>
      <c r="M379" s="281">
        <v>3265000</v>
      </c>
    </row>
    <row r="380" spans="2:13" ht="16.5">
      <c r="B380" s="255"/>
      <c r="C380" s="256" t="s">
        <v>498</v>
      </c>
      <c r="D380" s="256"/>
      <c r="E380" s="256"/>
      <c r="F380" s="256"/>
      <c r="G380" s="256"/>
      <c r="H380" s="256"/>
      <c r="I380" s="256"/>
      <c r="J380" s="256"/>
      <c r="K380" s="258"/>
      <c r="L380" s="258"/>
      <c r="M380" s="260"/>
    </row>
    <row r="381" spans="2:13" ht="16.5">
      <c r="B381" s="204"/>
      <c r="C381" s="192"/>
      <c r="D381" s="234" t="s">
        <v>699</v>
      </c>
      <c r="E381" s="192"/>
      <c r="F381" s="192"/>
      <c r="G381" s="192"/>
      <c r="H381" s="192"/>
      <c r="I381" s="192"/>
      <c r="J381" s="192"/>
      <c r="K381" s="209"/>
      <c r="L381" s="183"/>
      <c r="M381" s="200"/>
    </row>
    <row r="382" spans="2:13" ht="16.5">
      <c r="B382" s="204"/>
      <c r="C382" s="192" t="s">
        <v>501</v>
      </c>
      <c r="D382" s="192"/>
      <c r="E382" s="192"/>
      <c r="F382" s="192"/>
      <c r="G382" s="192"/>
      <c r="H382" s="192"/>
      <c r="I382" s="192"/>
      <c r="J382" s="192"/>
      <c r="K382" s="192"/>
      <c r="L382" s="192"/>
      <c r="M382" s="222"/>
    </row>
    <row r="383" spans="2:13" ht="16.5">
      <c r="B383" s="214"/>
      <c r="C383" s="190" t="s">
        <v>502</v>
      </c>
      <c r="D383" s="183"/>
      <c r="E383" s="183"/>
      <c r="F383" s="183"/>
      <c r="G383" s="183"/>
      <c r="H383" s="183"/>
      <c r="I383" s="183"/>
      <c r="J383" s="183"/>
      <c r="K383" s="183"/>
      <c r="L383" s="183"/>
      <c r="M383" s="200"/>
    </row>
    <row r="384" spans="2:13" ht="16.5">
      <c r="B384" s="214"/>
      <c r="C384" s="190" t="s">
        <v>503</v>
      </c>
      <c r="D384" s="183"/>
      <c r="E384" s="183"/>
      <c r="F384" s="183"/>
      <c r="G384" s="183"/>
      <c r="H384" s="183"/>
      <c r="I384" s="183"/>
      <c r="J384" s="183"/>
      <c r="K384" s="183"/>
      <c r="L384" s="183"/>
      <c r="M384" s="200"/>
    </row>
    <row r="385" spans="2:13" ht="16.5">
      <c r="B385" s="214"/>
      <c r="C385" s="190" t="s">
        <v>504</v>
      </c>
      <c r="D385" s="183"/>
      <c r="E385" s="183"/>
      <c r="F385" s="183"/>
      <c r="G385" s="183"/>
      <c r="H385" s="183"/>
      <c r="I385" s="183"/>
      <c r="J385" s="183"/>
      <c r="K385" s="183"/>
      <c r="L385" s="183"/>
      <c r="M385" s="200"/>
    </row>
    <row r="386" spans="2:13" ht="16.5">
      <c r="B386" s="377"/>
      <c r="C386" s="191" t="s">
        <v>505</v>
      </c>
      <c r="D386" s="202"/>
      <c r="E386" s="202"/>
      <c r="F386" s="202"/>
      <c r="G386" s="202"/>
      <c r="H386" s="202"/>
      <c r="I386" s="202"/>
      <c r="J386" s="202"/>
      <c r="K386" s="202"/>
      <c r="L386" s="202"/>
      <c r="M386" s="203"/>
    </row>
    <row r="387" spans="2:13" ht="16.5">
      <c r="B387" s="214"/>
      <c r="C387" s="190" t="s">
        <v>506</v>
      </c>
      <c r="D387" s="183"/>
      <c r="E387" s="183"/>
      <c r="F387" s="183"/>
      <c r="G387" s="183"/>
      <c r="H387" s="183"/>
      <c r="I387" s="183"/>
      <c r="J387" s="183"/>
      <c r="K387" s="183"/>
      <c r="L387" s="198" t="s">
        <v>700</v>
      </c>
      <c r="M387" s="195" t="s">
        <v>266</v>
      </c>
    </row>
    <row r="388" spans="2:13" s="336" customFormat="1" ht="16.5">
      <c r="B388" s="378"/>
      <c r="C388" s="334" t="s">
        <v>507</v>
      </c>
      <c r="D388" s="335"/>
      <c r="E388" s="335"/>
      <c r="F388" s="335"/>
      <c r="G388" s="335"/>
      <c r="H388" s="335"/>
      <c r="I388" s="335"/>
      <c r="J388" s="335"/>
      <c r="K388" s="335"/>
      <c r="L388" s="276">
        <v>897105742</v>
      </c>
      <c r="M388" s="276">
        <v>897105742</v>
      </c>
    </row>
    <row r="389" spans="2:13" ht="16.5">
      <c r="B389" s="363"/>
      <c r="C389" s="332" t="s">
        <v>508</v>
      </c>
      <c r="D389" s="250"/>
      <c r="E389" s="250"/>
      <c r="F389" s="250"/>
      <c r="G389" s="250"/>
      <c r="H389" s="250"/>
      <c r="I389" s="250"/>
      <c r="J389" s="250"/>
      <c r="K389" s="250"/>
      <c r="L389" s="252"/>
      <c r="M389" s="253"/>
    </row>
    <row r="390" spans="2:13" ht="16.5">
      <c r="B390" s="364"/>
      <c r="C390" s="333" t="s">
        <v>509</v>
      </c>
      <c r="D390" s="256"/>
      <c r="E390" s="256"/>
      <c r="F390" s="256"/>
      <c r="G390" s="256"/>
      <c r="H390" s="256"/>
      <c r="I390" s="256"/>
      <c r="J390" s="256"/>
      <c r="K390" s="256"/>
      <c r="L390" s="259"/>
      <c r="M390" s="260"/>
    </row>
    <row r="391" spans="2:13" ht="16.5">
      <c r="B391" s="377"/>
      <c r="C391" s="191" t="s">
        <v>510</v>
      </c>
      <c r="D391" s="202"/>
      <c r="E391" s="202"/>
      <c r="F391" s="202"/>
      <c r="G391" s="202"/>
      <c r="H391" s="202"/>
      <c r="I391" s="202"/>
      <c r="J391" s="202"/>
      <c r="K391" s="202"/>
      <c r="L391" s="202"/>
      <c r="M391" s="203"/>
    </row>
    <row r="392" spans="2:13" ht="17.25">
      <c r="B392" s="213" t="s">
        <v>511</v>
      </c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200"/>
    </row>
    <row r="393" spans="2:13" ht="16.5">
      <c r="B393" s="293" t="s">
        <v>512</v>
      </c>
      <c r="C393" s="192"/>
      <c r="D393" s="192"/>
      <c r="E393" s="192"/>
      <c r="F393" s="192"/>
      <c r="G393" s="192"/>
      <c r="H393" s="192"/>
      <c r="I393" s="192"/>
      <c r="J393" s="192"/>
      <c r="K393" s="209"/>
      <c r="L393" s="206" t="s">
        <v>398</v>
      </c>
      <c r="M393" s="195" t="s">
        <v>399</v>
      </c>
    </row>
    <row r="394" spans="2:13" ht="16.5">
      <c r="B394" s="196"/>
      <c r="C394" s="183"/>
      <c r="D394" s="183"/>
      <c r="E394" s="183"/>
      <c r="F394" s="183"/>
      <c r="G394" s="183"/>
      <c r="H394" s="183"/>
      <c r="I394" s="183"/>
      <c r="J394" s="183"/>
      <c r="K394" s="207"/>
      <c r="L394" s="210"/>
      <c r="M394" s="197"/>
    </row>
    <row r="395" spans="2:13" ht="16.5">
      <c r="B395" s="201"/>
      <c r="C395" s="202"/>
      <c r="D395" s="202"/>
      <c r="E395" s="202"/>
      <c r="F395" s="202"/>
      <c r="G395" s="202"/>
      <c r="H395" s="202"/>
      <c r="I395" s="202"/>
      <c r="J395" s="202"/>
      <c r="K395" s="208"/>
      <c r="L395" s="210"/>
      <c r="M395" s="197"/>
    </row>
    <row r="396" spans="2:13" ht="17.25">
      <c r="B396" s="212" t="s">
        <v>513</v>
      </c>
      <c r="C396" s="192"/>
      <c r="D396" s="192"/>
      <c r="E396" s="192"/>
      <c r="F396" s="192"/>
      <c r="G396" s="192"/>
      <c r="H396" s="192"/>
      <c r="I396" s="192"/>
      <c r="J396" s="192"/>
      <c r="K396" s="209"/>
      <c r="L396" s="206" t="s">
        <v>398</v>
      </c>
      <c r="M396" s="195" t="s">
        <v>399</v>
      </c>
    </row>
    <row r="397" spans="2:13" ht="16.5">
      <c r="B397" s="196"/>
      <c r="C397" s="183" t="s">
        <v>515</v>
      </c>
      <c r="D397" s="183"/>
      <c r="E397" s="183"/>
      <c r="F397" s="183"/>
      <c r="G397" s="183"/>
      <c r="H397" s="183"/>
      <c r="I397" s="183"/>
      <c r="J397" s="183"/>
      <c r="K397" s="207"/>
      <c r="L397" s="210"/>
      <c r="M397" s="197"/>
    </row>
    <row r="398" spans="2:13" ht="16.5">
      <c r="B398" s="201"/>
      <c r="C398" s="202" t="s">
        <v>514</v>
      </c>
      <c r="D398" s="202"/>
      <c r="E398" s="202"/>
      <c r="F398" s="202"/>
      <c r="G398" s="202"/>
      <c r="H398" s="202"/>
      <c r="I398" s="202"/>
      <c r="J398" s="202"/>
      <c r="K398" s="208"/>
      <c r="L398" s="210"/>
      <c r="M398" s="197"/>
    </row>
    <row r="399" spans="2:13" ht="17.25">
      <c r="B399" s="205" t="s">
        <v>516</v>
      </c>
      <c r="C399" s="192"/>
      <c r="D399" s="192"/>
      <c r="E399" s="192"/>
      <c r="F399" s="192"/>
      <c r="G399" s="192"/>
      <c r="H399" s="192"/>
      <c r="I399" s="192"/>
      <c r="J399" s="192"/>
      <c r="K399" s="209"/>
      <c r="L399" s="206" t="s">
        <v>398</v>
      </c>
      <c r="M399" s="195" t="s">
        <v>399</v>
      </c>
    </row>
    <row r="400" spans="2:13" ht="16.5">
      <c r="B400" s="196"/>
      <c r="C400" s="183" t="s">
        <v>517</v>
      </c>
      <c r="D400" s="183"/>
      <c r="E400" s="183"/>
      <c r="F400" s="183"/>
      <c r="G400" s="183"/>
      <c r="H400" s="183"/>
      <c r="I400" s="183"/>
      <c r="J400" s="183"/>
      <c r="K400" s="207"/>
      <c r="L400" s="210"/>
      <c r="M400" s="197"/>
    </row>
    <row r="401" spans="2:13" ht="16.5">
      <c r="B401" s="196"/>
      <c r="C401" s="183" t="s">
        <v>518</v>
      </c>
      <c r="D401" s="183"/>
      <c r="E401" s="183"/>
      <c r="F401" s="183"/>
      <c r="G401" s="183"/>
      <c r="H401" s="183"/>
      <c r="I401" s="183"/>
      <c r="J401" s="183"/>
      <c r="K401" s="207"/>
      <c r="L401" s="379" t="s">
        <v>520</v>
      </c>
      <c r="M401" s="380" t="s">
        <v>520</v>
      </c>
    </row>
    <row r="402" spans="2:13" ht="16.5">
      <c r="B402" s="201"/>
      <c r="C402" s="202" t="s">
        <v>519</v>
      </c>
      <c r="D402" s="202"/>
      <c r="E402" s="202"/>
      <c r="F402" s="202"/>
      <c r="G402" s="202"/>
      <c r="H402" s="202"/>
      <c r="I402" s="202"/>
      <c r="J402" s="202"/>
      <c r="K402" s="208"/>
      <c r="L402" s="210"/>
      <c r="M402" s="197"/>
    </row>
    <row r="403" spans="2:13" ht="17.25">
      <c r="B403" s="365" t="s">
        <v>521</v>
      </c>
      <c r="C403" s="183"/>
      <c r="D403" s="183"/>
      <c r="E403" s="183"/>
      <c r="F403" s="183"/>
      <c r="G403" s="183"/>
      <c r="H403" s="183"/>
      <c r="I403" s="183"/>
      <c r="J403" s="183"/>
      <c r="K403" s="183"/>
      <c r="L403" s="183"/>
      <c r="M403" s="200"/>
    </row>
    <row r="404" spans="2:13" ht="16.5">
      <c r="B404" s="204"/>
      <c r="C404" s="192" t="s">
        <v>522</v>
      </c>
      <c r="D404" s="192"/>
      <c r="E404" s="192"/>
      <c r="F404" s="192"/>
      <c r="G404" s="192"/>
      <c r="H404" s="192"/>
      <c r="I404" s="192"/>
      <c r="J404" s="192"/>
      <c r="K404" s="192"/>
      <c r="L404" s="346"/>
      <c r="M404" s="222"/>
    </row>
    <row r="405" spans="2:13" ht="16.5">
      <c r="B405" s="196"/>
      <c r="C405" s="183" t="s">
        <v>523</v>
      </c>
      <c r="D405" s="183"/>
      <c r="E405" s="183"/>
      <c r="F405" s="183"/>
      <c r="G405" s="183"/>
      <c r="H405" s="183"/>
      <c r="I405" s="183"/>
      <c r="J405" s="183"/>
      <c r="K405" s="183"/>
      <c r="L405" s="348"/>
      <c r="M405" s="200"/>
    </row>
    <row r="406" spans="2:13" ht="16.5">
      <c r="B406" s="196"/>
      <c r="C406" s="183" t="s">
        <v>524</v>
      </c>
      <c r="D406" s="183"/>
      <c r="E406" s="183"/>
      <c r="F406" s="183"/>
      <c r="G406" s="183"/>
      <c r="H406" s="183"/>
      <c r="I406" s="183"/>
      <c r="J406" s="183"/>
      <c r="K406" s="183"/>
      <c r="L406" s="348"/>
      <c r="M406" s="200"/>
    </row>
    <row r="407" spans="2:13" ht="16.5">
      <c r="B407" s="196"/>
      <c r="C407" s="183" t="s">
        <v>525</v>
      </c>
      <c r="D407" s="183"/>
      <c r="E407" s="183"/>
      <c r="F407" s="183"/>
      <c r="G407" s="183"/>
      <c r="H407" s="183"/>
      <c r="I407" s="183"/>
      <c r="J407" s="183"/>
      <c r="K407" s="183"/>
      <c r="L407" s="348"/>
      <c r="M407" s="200"/>
    </row>
    <row r="408" spans="2:13" ht="16.5">
      <c r="B408" s="196"/>
      <c r="C408" s="183" t="s">
        <v>526</v>
      </c>
      <c r="D408" s="183"/>
      <c r="E408" s="183"/>
      <c r="F408" s="183"/>
      <c r="G408" s="183"/>
      <c r="H408" s="183"/>
      <c r="I408" s="183"/>
      <c r="J408" s="183"/>
      <c r="K408" s="183"/>
      <c r="L408" s="348"/>
      <c r="M408" s="200"/>
    </row>
    <row r="409" spans="2:13" ht="16.5">
      <c r="B409" s="377"/>
      <c r="C409" s="191" t="s">
        <v>527</v>
      </c>
      <c r="D409" s="202"/>
      <c r="E409" s="202"/>
      <c r="F409" s="202"/>
      <c r="G409" s="202"/>
      <c r="H409" s="202"/>
      <c r="I409" s="202"/>
      <c r="J409" s="202"/>
      <c r="K409" s="202"/>
      <c r="L409" s="277"/>
      <c r="M409" s="203"/>
    </row>
    <row r="410" spans="2:13" ht="17.25">
      <c r="B410" s="213" t="s">
        <v>528</v>
      </c>
      <c r="C410" s="183"/>
      <c r="D410" s="183"/>
      <c r="E410" s="183"/>
      <c r="F410" s="183"/>
      <c r="G410" s="183"/>
      <c r="H410" s="183"/>
      <c r="I410" s="183"/>
      <c r="J410" s="183"/>
      <c r="K410" s="183"/>
      <c r="L410" s="183"/>
      <c r="M410" s="200"/>
    </row>
    <row r="411" spans="2:13" ht="16.5">
      <c r="B411" s="196"/>
      <c r="C411" s="183"/>
      <c r="D411" s="183"/>
      <c r="E411" s="183"/>
      <c r="F411" s="183"/>
      <c r="G411" s="183"/>
      <c r="H411" s="183"/>
      <c r="I411" s="183"/>
      <c r="J411" s="183"/>
      <c r="K411" s="183"/>
      <c r="L411" s="183"/>
      <c r="M411" s="200"/>
    </row>
    <row r="412" spans="2:13" ht="16.5">
      <c r="B412" s="311" t="s">
        <v>529</v>
      </c>
      <c r="C412" s="183"/>
      <c r="D412" s="183"/>
      <c r="E412" s="183"/>
      <c r="F412" s="183"/>
      <c r="G412" s="183"/>
      <c r="H412" s="183"/>
      <c r="I412" s="183"/>
      <c r="J412" s="183"/>
      <c r="K412" s="183"/>
      <c r="L412" s="183"/>
      <c r="M412" s="200"/>
    </row>
    <row r="413" spans="2:13" ht="17.25">
      <c r="B413" s="365" t="s">
        <v>530</v>
      </c>
      <c r="C413" s="183"/>
      <c r="D413" s="183"/>
      <c r="E413" s="183"/>
      <c r="F413" s="183"/>
      <c r="G413" s="183"/>
      <c r="H413" s="183"/>
      <c r="I413" s="183"/>
      <c r="J413" s="183"/>
      <c r="K413" s="183"/>
      <c r="L413" s="183"/>
      <c r="M413" s="200"/>
    </row>
    <row r="414" spans="2:13" ht="16.5">
      <c r="B414" s="204" t="s">
        <v>531</v>
      </c>
      <c r="C414" s="192"/>
      <c r="D414" s="192"/>
      <c r="E414" s="192"/>
      <c r="F414" s="192"/>
      <c r="G414" s="192"/>
      <c r="H414" s="192"/>
      <c r="I414" s="192"/>
      <c r="J414" s="192"/>
      <c r="K414" s="209"/>
      <c r="L414" s="206" t="s">
        <v>398</v>
      </c>
      <c r="M414" s="195" t="s">
        <v>399</v>
      </c>
    </row>
    <row r="415" spans="2:13" ht="16.5">
      <c r="B415" s="317" t="s">
        <v>532</v>
      </c>
      <c r="C415" s="318"/>
      <c r="D415" s="318"/>
      <c r="E415" s="318"/>
      <c r="F415" s="318"/>
      <c r="G415" s="318"/>
      <c r="H415" s="318"/>
      <c r="I415" s="318"/>
      <c r="J415" s="318"/>
      <c r="K415" s="268"/>
      <c r="L415" s="308">
        <v>31553169000</v>
      </c>
      <c r="M415" s="276">
        <v>37859779540</v>
      </c>
    </row>
    <row r="416" spans="2:13" ht="16.5">
      <c r="B416" s="249" t="s">
        <v>533</v>
      </c>
      <c r="C416" s="250"/>
      <c r="D416" s="250"/>
      <c r="E416" s="250"/>
      <c r="F416" s="250"/>
      <c r="G416" s="250"/>
      <c r="H416" s="250"/>
      <c r="I416" s="250"/>
      <c r="J416" s="250"/>
      <c r="K416" s="251"/>
      <c r="L416" s="251"/>
      <c r="M416" s="253"/>
    </row>
    <row r="417" spans="2:13" ht="16.5">
      <c r="B417" s="363" t="s">
        <v>534</v>
      </c>
      <c r="C417" s="250"/>
      <c r="D417" s="250"/>
      <c r="E417" s="250"/>
      <c r="F417" s="250"/>
      <c r="G417" s="250"/>
      <c r="H417" s="250"/>
      <c r="I417" s="250"/>
      <c r="J417" s="250"/>
      <c r="K417" s="251"/>
      <c r="L417" s="251"/>
      <c r="M417" s="253"/>
    </row>
    <row r="418" spans="2:13" ht="16.5">
      <c r="B418" s="363" t="s">
        <v>535</v>
      </c>
      <c r="C418" s="250"/>
      <c r="D418" s="250"/>
      <c r="E418" s="250"/>
      <c r="F418" s="250"/>
      <c r="G418" s="250"/>
      <c r="H418" s="250"/>
      <c r="I418" s="250"/>
      <c r="J418" s="250"/>
      <c r="K418" s="251"/>
      <c r="L418" s="251"/>
      <c r="M418" s="253"/>
    </row>
    <row r="419" spans="2:13" ht="16.5">
      <c r="B419" s="381" t="s">
        <v>536</v>
      </c>
      <c r="C419" s="262"/>
      <c r="D419" s="262"/>
      <c r="E419" s="262"/>
      <c r="F419" s="262"/>
      <c r="G419" s="262"/>
      <c r="H419" s="262"/>
      <c r="I419" s="262"/>
      <c r="J419" s="262"/>
      <c r="K419" s="269"/>
      <c r="L419" s="258"/>
      <c r="M419" s="260"/>
    </row>
    <row r="420" spans="2:13" ht="16.5">
      <c r="B420" s="201"/>
      <c r="C420" s="185"/>
      <c r="D420" s="185" t="s">
        <v>264</v>
      </c>
      <c r="E420" s="202"/>
      <c r="F420" s="202"/>
      <c r="G420" s="202"/>
      <c r="H420" s="202"/>
      <c r="I420" s="202"/>
      <c r="J420" s="202"/>
      <c r="K420" s="208"/>
      <c r="L420" s="324">
        <f>SUM(L415:L419)</f>
        <v>31553169000</v>
      </c>
      <c r="M420" s="324">
        <f>SUM(M415:M419)</f>
        <v>37859779540</v>
      </c>
    </row>
    <row r="421" spans="2:13" ht="16.5">
      <c r="B421" s="196" t="s">
        <v>537</v>
      </c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200"/>
    </row>
    <row r="422" spans="2:13" ht="16.5">
      <c r="B422" s="196"/>
      <c r="C422" s="183"/>
      <c r="D422" s="183"/>
      <c r="E422" s="183"/>
      <c r="F422" s="183"/>
      <c r="G422" s="183"/>
      <c r="H422" s="183"/>
      <c r="I422" s="183"/>
      <c r="J422" s="183"/>
      <c r="K422" s="183"/>
      <c r="L422" s="183"/>
      <c r="M422" s="200"/>
    </row>
    <row r="423" spans="2:13" ht="17.25">
      <c r="B423" s="365" t="s">
        <v>538</v>
      </c>
      <c r="C423" s="183"/>
      <c r="D423" s="183"/>
      <c r="E423" s="183"/>
      <c r="F423" s="183"/>
      <c r="G423" s="183"/>
      <c r="H423" s="183"/>
      <c r="I423" s="183"/>
      <c r="J423" s="183"/>
      <c r="K423" s="183"/>
      <c r="L423" s="183"/>
      <c r="M423" s="200"/>
    </row>
    <row r="424" spans="2:13" ht="16.5">
      <c r="B424" s="204" t="s">
        <v>539</v>
      </c>
      <c r="C424" s="192"/>
      <c r="D424" s="192"/>
      <c r="E424" s="192"/>
      <c r="F424" s="192"/>
      <c r="G424" s="192"/>
      <c r="H424" s="192"/>
      <c r="I424" s="192"/>
      <c r="J424" s="192"/>
      <c r="K424" s="209"/>
      <c r="L424" s="206" t="s">
        <v>398</v>
      </c>
      <c r="M424" s="195" t="s">
        <v>399</v>
      </c>
    </row>
    <row r="425" spans="2:13" ht="16.5">
      <c r="B425" s="317" t="s">
        <v>540</v>
      </c>
      <c r="C425" s="318"/>
      <c r="D425" s="318"/>
      <c r="E425" s="318"/>
      <c r="F425" s="318"/>
      <c r="G425" s="318"/>
      <c r="H425" s="318"/>
      <c r="I425" s="318"/>
      <c r="J425" s="318"/>
      <c r="K425" s="268"/>
      <c r="L425" s="274"/>
      <c r="M425" s="276"/>
    </row>
    <row r="426" spans="2:13" ht="16.5">
      <c r="B426" s="249" t="s">
        <v>541</v>
      </c>
      <c r="C426" s="250"/>
      <c r="D426" s="250"/>
      <c r="E426" s="250"/>
      <c r="F426" s="250"/>
      <c r="G426" s="250"/>
      <c r="H426" s="250"/>
      <c r="I426" s="250"/>
      <c r="J426" s="250"/>
      <c r="K426" s="251"/>
      <c r="L426" s="251"/>
      <c r="M426" s="253"/>
    </row>
    <row r="427" spans="2:13" ht="16.5">
      <c r="B427" s="261" t="s">
        <v>542</v>
      </c>
      <c r="C427" s="262"/>
      <c r="D427" s="262"/>
      <c r="E427" s="262"/>
      <c r="F427" s="262"/>
      <c r="G427" s="262"/>
      <c r="H427" s="262"/>
      <c r="I427" s="262"/>
      <c r="J427" s="262"/>
      <c r="K427" s="269"/>
      <c r="L427" s="258"/>
      <c r="M427" s="260"/>
    </row>
    <row r="428" spans="2:13" ht="16.5">
      <c r="B428" s="201"/>
      <c r="C428" s="185"/>
      <c r="D428" s="185" t="s">
        <v>264</v>
      </c>
      <c r="E428" s="202"/>
      <c r="F428" s="202"/>
      <c r="G428" s="202"/>
      <c r="H428" s="202"/>
      <c r="I428" s="202"/>
      <c r="J428" s="202"/>
      <c r="K428" s="208"/>
      <c r="L428" s="301"/>
      <c r="M428" s="232"/>
    </row>
    <row r="429" spans="2:13" ht="17.25">
      <c r="B429" s="365" t="s">
        <v>543</v>
      </c>
      <c r="C429" s="183"/>
      <c r="D429" s="183"/>
      <c r="E429" s="183"/>
      <c r="F429" s="183"/>
      <c r="G429" s="183"/>
      <c r="H429" s="183"/>
      <c r="I429" s="183"/>
      <c r="J429" s="183"/>
      <c r="K429" s="183"/>
      <c r="L429" s="183"/>
      <c r="M429" s="200"/>
    </row>
    <row r="430" spans="2:13" ht="17.25">
      <c r="B430" s="205"/>
      <c r="C430" s="192"/>
      <c r="D430" s="192"/>
      <c r="E430" s="192"/>
      <c r="F430" s="192"/>
      <c r="G430" s="192"/>
      <c r="H430" s="192"/>
      <c r="I430" s="192"/>
      <c r="J430" s="192"/>
      <c r="K430" s="209"/>
      <c r="L430" s="206" t="s">
        <v>398</v>
      </c>
      <c r="M430" s="195" t="s">
        <v>399</v>
      </c>
    </row>
    <row r="431" spans="2:13" ht="16.5">
      <c r="B431" s="317" t="s">
        <v>545</v>
      </c>
      <c r="C431" s="318"/>
      <c r="D431" s="318"/>
      <c r="E431" s="318"/>
      <c r="F431" s="318"/>
      <c r="G431" s="318"/>
      <c r="H431" s="318"/>
      <c r="I431" s="318"/>
      <c r="J431" s="318"/>
      <c r="K431" s="268"/>
      <c r="L431" s="337"/>
      <c r="M431" s="338"/>
    </row>
    <row r="432" spans="2:13" ht="16.5">
      <c r="B432" s="249" t="s">
        <v>546</v>
      </c>
      <c r="C432" s="250"/>
      <c r="D432" s="250"/>
      <c r="E432" s="250"/>
      <c r="F432" s="250"/>
      <c r="G432" s="250"/>
      <c r="H432" s="250"/>
      <c r="I432" s="250"/>
      <c r="J432" s="250"/>
      <c r="K432" s="251"/>
      <c r="L432" s="281">
        <v>25818588708</v>
      </c>
      <c r="M432" s="253">
        <v>32006628586</v>
      </c>
    </row>
    <row r="433" spans="2:13" ht="16.5">
      <c r="B433" s="363" t="s">
        <v>544</v>
      </c>
      <c r="C433" s="250"/>
      <c r="D433" s="250"/>
      <c r="E433" s="250"/>
      <c r="F433" s="250"/>
      <c r="G433" s="250"/>
      <c r="H433" s="250"/>
      <c r="I433" s="250"/>
      <c r="J433" s="250"/>
      <c r="K433" s="251"/>
      <c r="L433" s="251"/>
      <c r="M433" s="253"/>
    </row>
    <row r="434" spans="2:13" ht="16.5">
      <c r="B434" s="363" t="s">
        <v>547</v>
      </c>
      <c r="C434" s="250"/>
      <c r="D434" s="250"/>
      <c r="E434" s="250"/>
      <c r="F434" s="250"/>
      <c r="G434" s="250"/>
      <c r="H434" s="250"/>
      <c r="I434" s="250"/>
      <c r="J434" s="250"/>
      <c r="K434" s="251"/>
      <c r="L434" s="251"/>
      <c r="M434" s="253"/>
    </row>
    <row r="435" spans="2:13" ht="16.5">
      <c r="B435" s="363" t="s">
        <v>548</v>
      </c>
      <c r="C435" s="250"/>
      <c r="D435" s="250"/>
      <c r="E435" s="250"/>
      <c r="F435" s="250"/>
      <c r="G435" s="250"/>
      <c r="H435" s="250"/>
      <c r="I435" s="250"/>
      <c r="J435" s="250"/>
      <c r="K435" s="251"/>
      <c r="L435" s="251"/>
      <c r="M435" s="253"/>
    </row>
    <row r="436" spans="2:13" ht="16.5">
      <c r="B436" s="363" t="s">
        <v>549</v>
      </c>
      <c r="C436" s="250"/>
      <c r="D436" s="250"/>
      <c r="E436" s="250"/>
      <c r="F436" s="250"/>
      <c r="G436" s="250"/>
      <c r="H436" s="250"/>
      <c r="I436" s="250"/>
      <c r="J436" s="250"/>
      <c r="K436" s="251"/>
      <c r="L436" s="251"/>
      <c r="M436" s="253"/>
    </row>
    <row r="437" spans="2:13" ht="16.5">
      <c r="B437" s="363" t="s">
        <v>550</v>
      </c>
      <c r="C437" s="250"/>
      <c r="D437" s="250"/>
      <c r="E437" s="250"/>
      <c r="F437" s="250"/>
      <c r="G437" s="250"/>
      <c r="H437" s="250"/>
      <c r="I437" s="250"/>
      <c r="J437" s="250"/>
      <c r="K437" s="251"/>
      <c r="L437" s="251"/>
      <c r="M437" s="253"/>
    </row>
    <row r="438" spans="2:13" ht="16.5">
      <c r="B438" s="363" t="s">
        <v>551</v>
      </c>
      <c r="C438" s="250"/>
      <c r="D438" s="250"/>
      <c r="E438" s="250"/>
      <c r="F438" s="250"/>
      <c r="G438" s="250"/>
      <c r="H438" s="250"/>
      <c r="I438" s="250"/>
      <c r="J438" s="250"/>
      <c r="K438" s="251"/>
      <c r="L438" s="251"/>
      <c r="M438" s="253"/>
    </row>
    <row r="439" spans="2:13" ht="16.5">
      <c r="B439" s="363" t="s">
        <v>552</v>
      </c>
      <c r="C439" s="250"/>
      <c r="D439" s="250"/>
      <c r="E439" s="250"/>
      <c r="F439" s="250"/>
      <c r="G439" s="250"/>
      <c r="H439" s="250"/>
      <c r="I439" s="250"/>
      <c r="J439" s="250"/>
      <c r="K439" s="251"/>
      <c r="L439" s="251"/>
      <c r="M439" s="253"/>
    </row>
    <row r="440" spans="2:13" ht="16.5">
      <c r="B440" s="363" t="s">
        <v>553</v>
      </c>
      <c r="C440" s="250"/>
      <c r="D440" s="250"/>
      <c r="E440" s="250"/>
      <c r="F440" s="250"/>
      <c r="G440" s="250"/>
      <c r="H440" s="250"/>
      <c r="I440" s="250"/>
      <c r="J440" s="250"/>
      <c r="K440" s="251"/>
      <c r="L440" s="251"/>
      <c r="M440" s="253"/>
    </row>
    <row r="441" spans="2:13" ht="16.5">
      <c r="B441" s="363" t="s">
        <v>554</v>
      </c>
      <c r="C441" s="250"/>
      <c r="D441" s="250"/>
      <c r="E441" s="250"/>
      <c r="F441" s="250"/>
      <c r="G441" s="250"/>
      <c r="H441" s="250"/>
      <c r="I441" s="250"/>
      <c r="J441" s="250"/>
      <c r="K441" s="251"/>
      <c r="L441" s="251"/>
      <c r="M441" s="253"/>
    </row>
    <row r="442" spans="2:13" ht="16.5">
      <c r="B442" s="363" t="s">
        <v>555</v>
      </c>
      <c r="C442" s="250"/>
      <c r="D442" s="250"/>
      <c r="E442" s="250"/>
      <c r="F442" s="250"/>
      <c r="G442" s="250"/>
      <c r="H442" s="250"/>
      <c r="I442" s="250"/>
      <c r="J442" s="250"/>
      <c r="K442" s="251"/>
      <c r="L442" s="251"/>
      <c r="M442" s="253"/>
    </row>
    <row r="443" spans="2:13" ht="16.5">
      <c r="B443" s="363" t="s">
        <v>556</v>
      </c>
      <c r="C443" s="250"/>
      <c r="D443" s="250"/>
      <c r="E443" s="250"/>
      <c r="F443" s="250"/>
      <c r="G443" s="250"/>
      <c r="H443" s="250"/>
      <c r="I443" s="250"/>
      <c r="J443" s="250"/>
      <c r="K443" s="251"/>
      <c r="L443" s="251"/>
      <c r="M443" s="253"/>
    </row>
    <row r="444" spans="2:13" ht="16.5">
      <c r="B444" s="381" t="s">
        <v>557</v>
      </c>
      <c r="C444" s="262"/>
      <c r="D444" s="262"/>
      <c r="E444" s="262"/>
      <c r="F444" s="262"/>
      <c r="G444" s="262"/>
      <c r="H444" s="262"/>
      <c r="I444" s="262"/>
      <c r="J444" s="262"/>
      <c r="K444" s="269"/>
      <c r="L444" s="258"/>
      <c r="M444" s="260"/>
    </row>
    <row r="445" spans="2:13" ht="16.5">
      <c r="B445" s="201"/>
      <c r="C445" s="185"/>
      <c r="D445" s="185" t="s">
        <v>264</v>
      </c>
      <c r="E445" s="202"/>
      <c r="F445" s="202"/>
      <c r="G445" s="202"/>
      <c r="H445" s="202"/>
      <c r="I445" s="202"/>
      <c r="J445" s="202"/>
      <c r="K445" s="208"/>
      <c r="L445" s="324">
        <f>SUM(L431:L444)</f>
        <v>25818588708</v>
      </c>
      <c r="M445" s="324">
        <f>SUM(M431:M444)</f>
        <v>32006628586</v>
      </c>
    </row>
    <row r="446" spans="2:13" ht="17.25">
      <c r="B446" s="365" t="s">
        <v>558</v>
      </c>
      <c r="C446" s="183"/>
      <c r="D446" s="183"/>
      <c r="E446" s="183"/>
      <c r="F446" s="183"/>
      <c r="G446" s="183"/>
      <c r="H446" s="183"/>
      <c r="I446" s="183"/>
      <c r="J446" s="183"/>
      <c r="K446" s="183"/>
      <c r="L446" s="183"/>
      <c r="M446" s="200"/>
    </row>
    <row r="447" spans="2:13" ht="16.5">
      <c r="B447" s="204"/>
      <c r="C447" s="192"/>
      <c r="D447" s="192"/>
      <c r="E447" s="192"/>
      <c r="F447" s="192"/>
      <c r="G447" s="192"/>
      <c r="H447" s="192"/>
      <c r="I447" s="192"/>
      <c r="J447" s="192"/>
      <c r="K447" s="209"/>
      <c r="L447" s="206" t="s">
        <v>398</v>
      </c>
      <c r="M447" s="195" t="s">
        <v>399</v>
      </c>
    </row>
    <row r="448" spans="2:13" ht="16.5">
      <c r="B448" s="317" t="s">
        <v>567</v>
      </c>
      <c r="C448" s="318"/>
      <c r="D448" s="318"/>
      <c r="E448" s="318"/>
      <c r="F448" s="318"/>
      <c r="G448" s="318"/>
      <c r="H448" s="318"/>
      <c r="I448" s="318"/>
      <c r="J448" s="318"/>
      <c r="K448" s="268"/>
      <c r="L448" s="308">
        <v>57765928</v>
      </c>
      <c r="M448" s="276">
        <v>12932891</v>
      </c>
    </row>
    <row r="449" spans="2:13" ht="16.5">
      <c r="B449" s="249" t="s">
        <v>568</v>
      </c>
      <c r="C449" s="250"/>
      <c r="D449" s="250"/>
      <c r="E449" s="250"/>
      <c r="F449" s="250"/>
      <c r="G449" s="250"/>
      <c r="H449" s="250"/>
      <c r="I449" s="250"/>
      <c r="J449" s="250"/>
      <c r="K449" s="251"/>
      <c r="L449" s="251"/>
      <c r="M449" s="253"/>
    </row>
    <row r="450" spans="2:13" ht="16.5">
      <c r="B450" s="249" t="s">
        <v>569</v>
      </c>
      <c r="C450" s="250"/>
      <c r="D450" s="250"/>
      <c r="E450" s="250"/>
      <c r="F450" s="250"/>
      <c r="G450" s="250"/>
      <c r="H450" s="250"/>
      <c r="I450" s="250"/>
      <c r="J450" s="250"/>
      <c r="K450" s="251"/>
      <c r="L450" s="251"/>
      <c r="M450" s="253"/>
    </row>
    <row r="451" spans="2:13" ht="16.5">
      <c r="B451" s="249" t="s">
        <v>570</v>
      </c>
      <c r="C451" s="250"/>
      <c r="D451" s="250"/>
      <c r="E451" s="250"/>
      <c r="F451" s="250"/>
      <c r="G451" s="250"/>
      <c r="H451" s="250"/>
      <c r="I451" s="250"/>
      <c r="J451" s="250"/>
      <c r="K451" s="251"/>
      <c r="L451" s="281">
        <v>7865200</v>
      </c>
      <c r="M451" s="253"/>
    </row>
    <row r="452" spans="2:13" ht="16.5">
      <c r="B452" s="249" t="s">
        <v>571</v>
      </c>
      <c r="C452" s="250"/>
      <c r="D452" s="250"/>
      <c r="E452" s="250"/>
      <c r="F452" s="250"/>
      <c r="G452" s="250"/>
      <c r="H452" s="250"/>
      <c r="I452" s="250"/>
      <c r="J452" s="250"/>
      <c r="K452" s="251"/>
      <c r="L452" s="251"/>
      <c r="M452" s="253"/>
    </row>
    <row r="453" spans="2:13" ht="16.5">
      <c r="B453" s="261" t="s">
        <v>572</v>
      </c>
      <c r="C453" s="262"/>
      <c r="D453" s="262"/>
      <c r="E453" s="262"/>
      <c r="F453" s="262"/>
      <c r="G453" s="262"/>
      <c r="H453" s="262"/>
      <c r="I453" s="262"/>
      <c r="J453" s="262"/>
      <c r="K453" s="269"/>
      <c r="L453" s="258"/>
      <c r="M453" s="260"/>
    </row>
    <row r="454" spans="2:13" ht="16.5">
      <c r="B454" s="201"/>
      <c r="C454" s="185"/>
      <c r="D454" s="185" t="s">
        <v>264</v>
      </c>
      <c r="E454" s="202"/>
      <c r="F454" s="202"/>
      <c r="G454" s="202"/>
      <c r="H454" s="202"/>
      <c r="I454" s="202"/>
      <c r="J454" s="202"/>
      <c r="K454" s="208"/>
      <c r="L454" s="324">
        <f>SUM(L448:L453)</f>
        <v>65631128</v>
      </c>
      <c r="M454" s="324">
        <f>SUM(M448:M453)</f>
        <v>12932891</v>
      </c>
    </row>
    <row r="455" spans="2:13" ht="17.25">
      <c r="B455" s="365" t="s">
        <v>559</v>
      </c>
      <c r="C455" s="183"/>
      <c r="D455" s="183"/>
      <c r="E455" s="183"/>
      <c r="F455" s="183"/>
      <c r="G455" s="183"/>
      <c r="H455" s="183"/>
      <c r="I455" s="183"/>
      <c r="J455" s="183"/>
      <c r="K455" s="183"/>
      <c r="L455" s="183"/>
      <c r="M455" s="200"/>
    </row>
    <row r="456" spans="2:13" ht="17.25">
      <c r="B456" s="205"/>
      <c r="C456" s="192"/>
      <c r="D456" s="192"/>
      <c r="E456" s="192"/>
      <c r="F456" s="192"/>
      <c r="G456" s="192"/>
      <c r="H456" s="192"/>
      <c r="I456" s="192"/>
      <c r="J456" s="192"/>
      <c r="K456" s="209"/>
      <c r="L456" s="206" t="s">
        <v>398</v>
      </c>
      <c r="M456" s="195" t="s">
        <v>399</v>
      </c>
    </row>
    <row r="457" spans="2:13" ht="16.5">
      <c r="B457" s="317" t="s">
        <v>560</v>
      </c>
      <c r="C457" s="318"/>
      <c r="D457" s="318"/>
      <c r="E457" s="318"/>
      <c r="F457" s="318"/>
      <c r="G457" s="318"/>
      <c r="H457" s="318"/>
      <c r="I457" s="318"/>
      <c r="J457" s="318"/>
      <c r="K457" s="268"/>
      <c r="L457" s="414">
        <v>720696837</v>
      </c>
      <c r="M457" s="338">
        <v>1190430672</v>
      </c>
    </row>
    <row r="458" spans="2:13" ht="16.5">
      <c r="B458" s="249" t="s">
        <v>561</v>
      </c>
      <c r="C458" s="250"/>
      <c r="D458" s="250"/>
      <c r="E458" s="250"/>
      <c r="F458" s="250"/>
      <c r="G458" s="250"/>
      <c r="H458" s="250"/>
      <c r="I458" s="250"/>
      <c r="J458" s="250"/>
      <c r="K458" s="251"/>
      <c r="L458" s="251"/>
      <c r="M458" s="253"/>
    </row>
    <row r="459" spans="2:13" ht="16.5">
      <c r="B459" s="249" t="s">
        <v>562</v>
      </c>
      <c r="C459" s="250"/>
      <c r="D459" s="250"/>
      <c r="E459" s="250"/>
      <c r="F459" s="250"/>
      <c r="G459" s="250"/>
      <c r="H459" s="250"/>
      <c r="I459" s="250"/>
      <c r="J459" s="250"/>
      <c r="K459" s="251"/>
      <c r="L459" s="251"/>
      <c r="M459" s="253"/>
    </row>
    <row r="460" spans="2:13" ht="16.5">
      <c r="B460" s="249" t="s">
        <v>563</v>
      </c>
      <c r="C460" s="250"/>
      <c r="D460" s="250"/>
      <c r="E460" s="250"/>
      <c r="F460" s="250"/>
      <c r="G460" s="250"/>
      <c r="H460" s="250"/>
      <c r="I460" s="250"/>
      <c r="J460" s="250"/>
      <c r="K460" s="251"/>
      <c r="L460" s="251"/>
      <c r="M460" s="253"/>
    </row>
    <row r="461" spans="2:13" ht="16.5">
      <c r="B461" s="249" t="s">
        <v>564</v>
      </c>
      <c r="C461" s="250"/>
      <c r="D461" s="250"/>
      <c r="E461" s="250"/>
      <c r="F461" s="250"/>
      <c r="G461" s="250"/>
      <c r="H461" s="250"/>
      <c r="I461" s="250"/>
      <c r="J461" s="250"/>
      <c r="K461" s="251"/>
      <c r="L461" s="251"/>
      <c r="M461" s="253"/>
    </row>
    <row r="462" spans="2:13" ht="16.5">
      <c r="B462" s="249" t="s">
        <v>565</v>
      </c>
      <c r="C462" s="250"/>
      <c r="D462" s="250"/>
      <c r="E462" s="250"/>
      <c r="F462" s="250"/>
      <c r="G462" s="250"/>
      <c r="H462" s="250"/>
      <c r="I462" s="250"/>
      <c r="J462" s="250"/>
      <c r="K462" s="251"/>
      <c r="L462" s="251"/>
      <c r="M462" s="253"/>
    </row>
    <row r="463" spans="2:13" ht="16.5">
      <c r="B463" s="261" t="s">
        <v>566</v>
      </c>
      <c r="C463" s="262"/>
      <c r="D463" s="262"/>
      <c r="E463" s="262"/>
      <c r="F463" s="262"/>
      <c r="G463" s="262"/>
      <c r="H463" s="262"/>
      <c r="I463" s="262"/>
      <c r="J463" s="262"/>
      <c r="K463" s="269"/>
      <c r="L463" s="258"/>
      <c r="M463" s="260"/>
    </row>
    <row r="464" spans="2:13" ht="16.5">
      <c r="B464" s="201"/>
      <c r="C464" s="185"/>
      <c r="D464" s="185" t="s">
        <v>264</v>
      </c>
      <c r="E464" s="202"/>
      <c r="F464" s="202"/>
      <c r="G464" s="202"/>
      <c r="H464" s="202"/>
      <c r="I464" s="202"/>
      <c r="J464" s="202"/>
      <c r="K464" s="208"/>
      <c r="L464" s="324">
        <f>SUM(L457:L463)</f>
        <v>720696837</v>
      </c>
      <c r="M464" s="324">
        <f>SUM(M457:M463)</f>
        <v>1190430672</v>
      </c>
    </row>
    <row r="465" spans="2:13" ht="17.25">
      <c r="B465" s="365" t="s">
        <v>573</v>
      </c>
      <c r="C465" s="183"/>
      <c r="D465" s="183"/>
      <c r="E465" s="183"/>
      <c r="F465" s="183"/>
      <c r="G465" s="183"/>
      <c r="H465" s="183"/>
      <c r="I465" s="183"/>
      <c r="J465" s="183"/>
      <c r="K465" s="183"/>
      <c r="L465" s="183"/>
      <c r="M465" s="200"/>
    </row>
    <row r="466" spans="2:13" ht="16.5">
      <c r="B466" s="204"/>
      <c r="C466" s="192"/>
      <c r="D466" s="192"/>
      <c r="E466" s="192"/>
      <c r="F466" s="192"/>
      <c r="G466" s="192"/>
      <c r="H466" s="192"/>
      <c r="I466" s="192"/>
      <c r="J466" s="192"/>
      <c r="K466" s="209"/>
      <c r="L466" s="206" t="s">
        <v>398</v>
      </c>
      <c r="M466" s="195" t="s">
        <v>399</v>
      </c>
    </row>
    <row r="467" spans="2:13" ht="16.5">
      <c r="B467" s="196" t="s">
        <v>574</v>
      </c>
      <c r="C467" s="318"/>
      <c r="D467" s="318"/>
      <c r="E467" s="318"/>
      <c r="F467" s="318"/>
      <c r="G467" s="318"/>
      <c r="H467" s="318"/>
      <c r="I467" s="318"/>
      <c r="J467" s="318"/>
      <c r="K467" s="268"/>
      <c r="L467" s="337"/>
      <c r="M467" s="338"/>
    </row>
    <row r="468" spans="2:13" ht="16.5">
      <c r="B468" s="317" t="s">
        <v>575</v>
      </c>
      <c r="C468" s="250"/>
      <c r="D468" s="250"/>
      <c r="E468" s="250"/>
      <c r="F468" s="250"/>
      <c r="G468" s="250"/>
      <c r="H468" s="250"/>
      <c r="I468" s="250"/>
      <c r="J468" s="250"/>
      <c r="K468" s="251"/>
      <c r="L468" s="251"/>
      <c r="M468" s="253"/>
    </row>
    <row r="469" spans="2:13" ht="16.5">
      <c r="B469" s="249" t="s">
        <v>576</v>
      </c>
      <c r="C469" s="250"/>
      <c r="D469" s="250"/>
      <c r="E469" s="250"/>
      <c r="F469" s="250"/>
      <c r="G469" s="250"/>
      <c r="H469" s="250"/>
      <c r="I469" s="250"/>
      <c r="J469" s="250"/>
      <c r="K469" s="251"/>
      <c r="L469" s="251"/>
      <c r="M469" s="253"/>
    </row>
    <row r="470" spans="2:13" ht="16.5">
      <c r="B470" s="249" t="s">
        <v>577</v>
      </c>
      <c r="C470" s="250"/>
      <c r="D470" s="250"/>
      <c r="E470" s="250"/>
      <c r="F470" s="250"/>
      <c r="G470" s="250"/>
      <c r="H470" s="250"/>
      <c r="I470" s="250"/>
      <c r="J470" s="250"/>
      <c r="K470" s="251"/>
      <c r="L470" s="251"/>
      <c r="M470" s="253"/>
    </row>
    <row r="471" spans="2:13" ht="16.5">
      <c r="B471" s="261" t="s">
        <v>578</v>
      </c>
      <c r="C471" s="262"/>
      <c r="D471" s="262"/>
      <c r="E471" s="262"/>
      <c r="F471" s="262"/>
      <c r="G471" s="262"/>
      <c r="H471" s="262"/>
      <c r="I471" s="262"/>
      <c r="J471" s="262"/>
      <c r="K471" s="269"/>
      <c r="L471" s="434">
        <v>0</v>
      </c>
      <c r="M471" s="260">
        <v>66000000</v>
      </c>
    </row>
    <row r="472" spans="2:13" ht="16.5">
      <c r="B472" s="201"/>
      <c r="C472" s="185"/>
      <c r="D472" s="185" t="s">
        <v>264</v>
      </c>
      <c r="E472" s="202"/>
      <c r="F472" s="202"/>
      <c r="G472" s="202"/>
      <c r="H472" s="202"/>
      <c r="I472" s="202"/>
      <c r="J472" s="202"/>
      <c r="K472" s="208"/>
      <c r="L472" s="324">
        <f>SUM(L467:L471)</f>
        <v>0</v>
      </c>
      <c r="M472" s="324">
        <f>SUM(M467:M471)</f>
        <v>66000000</v>
      </c>
    </row>
    <row r="473" spans="2:13" ht="17.25">
      <c r="B473" s="365" t="s">
        <v>579</v>
      </c>
      <c r="C473" s="183"/>
      <c r="D473" s="183"/>
      <c r="E473" s="183"/>
      <c r="F473" s="183"/>
      <c r="G473" s="183"/>
      <c r="H473" s="183"/>
      <c r="I473" s="183"/>
      <c r="J473" s="183"/>
      <c r="K473" s="183"/>
      <c r="L473" s="183"/>
      <c r="M473" s="200"/>
    </row>
    <row r="474" spans="2:13" ht="16.5">
      <c r="B474" s="204"/>
      <c r="C474" s="192"/>
      <c r="D474" s="192"/>
      <c r="E474" s="192"/>
      <c r="F474" s="192"/>
      <c r="G474" s="192"/>
      <c r="H474" s="192"/>
      <c r="I474" s="192"/>
      <c r="J474" s="192"/>
      <c r="K474" s="209"/>
      <c r="L474" s="206" t="s">
        <v>398</v>
      </c>
      <c r="M474" s="195" t="s">
        <v>399</v>
      </c>
    </row>
    <row r="475" spans="2:13" ht="16.5">
      <c r="B475" s="317" t="s">
        <v>580</v>
      </c>
      <c r="C475" s="318"/>
      <c r="D475" s="318"/>
      <c r="E475" s="318"/>
      <c r="F475" s="318"/>
      <c r="G475" s="318"/>
      <c r="H475" s="318"/>
      <c r="I475" s="318"/>
      <c r="J475" s="318"/>
      <c r="K475" s="268"/>
      <c r="L475" s="337"/>
      <c r="M475" s="338"/>
    </row>
    <row r="476" spans="2:13" ht="16.5">
      <c r="B476" s="249" t="s">
        <v>581</v>
      </c>
      <c r="C476" s="250"/>
      <c r="D476" s="250"/>
      <c r="E476" s="250"/>
      <c r="F476" s="250"/>
      <c r="G476" s="250"/>
      <c r="H476" s="250"/>
      <c r="I476" s="250"/>
      <c r="J476" s="250"/>
      <c r="K476" s="251"/>
      <c r="L476" s="251"/>
      <c r="M476" s="253"/>
    </row>
    <row r="477" spans="2:13" ht="16.5">
      <c r="B477" s="249" t="s">
        <v>582</v>
      </c>
      <c r="C477" s="250"/>
      <c r="D477" s="250"/>
      <c r="E477" s="250"/>
      <c r="F477" s="250"/>
      <c r="G477" s="250"/>
      <c r="H477" s="250"/>
      <c r="I477" s="250"/>
      <c r="J477" s="250"/>
      <c r="K477" s="251"/>
      <c r="L477" s="251"/>
      <c r="M477" s="253"/>
    </row>
    <row r="478" spans="2:13" ht="16.5">
      <c r="B478" s="261" t="s">
        <v>578</v>
      </c>
      <c r="C478" s="262"/>
      <c r="D478" s="262"/>
      <c r="E478" s="262"/>
      <c r="F478" s="262"/>
      <c r="G478" s="262"/>
      <c r="H478" s="262"/>
      <c r="I478" s="262"/>
      <c r="J478" s="262"/>
      <c r="K478" s="269"/>
      <c r="L478" s="258"/>
      <c r="M478" s="260"/>
    </row>
    <row r="479" spans="2:13" ht="16.5">
      <c r="B479" s="201"/>
      <c r="C479" s="185"/>
      <c r="D479" s="185" t="s">
        <v>264</v>
      </c>
      <c r="E479" s="202"/>
      <c r="F479" s="202"/>
      <c r="G479" s="202"/>
      <c r="H479" s="202"/>
      <c r="I479" s="202"/>
      <c r="J479" s="202"/>
      <c r="K479" s="208"/>
      <c r="L479" s="301"/>
      <c r="M479" s="232"/>
    </row>
    <row r="480" spans="2:13" ht="17.25">
      <c r="B480" s="365" t="s">
        <v>583</v>
      </c>
      <c r="C480" s="183"/>
      <c r="D480" s="183"/>
      <c r="E480" s="183"/>
      <c r="F480" s="183"/>
      <c r="G480" s="183"/>
      <c r="H480" s="183"/>
      <c r="I480" s="183"/>
      <c r="J480" s="183"/>
      <c r="K480" s="183"/>
      <c r="L480" s="183"/>
      <c r="M480" s="200"/>
    </row>
    <row r="481" spans="2:13" ht="16.5">
      <c r="B481" s="233" t="s">
        <v>584</v>
      </c>
      <c r="C481" s="192"/>
      <c r="D481" s="192"/>
      <c r="E481" s="192"/>
      <c r="F481" s="192"/>
      <c r="G481" s="192"/>
      <c r="H481" s="192"/>
      <c r="I481" s="192"/>
      <c r="J481" s="192"/>
      <c r="K481" s="209"/>
      <c r="L481" s="206" t="s">
        <v>398</v>
      </c>
      <c r="M481" s="195" t="s">
        <v>399</v>
      </c>
    </row>
    <row r="482" spans="2:13" ht="16.5">
      <c r="B482" s="363" t="s">
        <v>893</v>
      </c>
      <c r="C482" s="250"/>
      <c r="D482" s="250"/>
      <c r="E482" s="250"/>
      <c r="F482" s="250"/>
      <c r="G482" s="250"/>
      <c r="H482" s="250"/>
      <c r="I482" s="250"/>
      <c r="J482" s="250"/>
      <c r="K482" s="251"/>
      <c r="L482" s="412">
        <v>506773514</v>
      </c>
      <c r="M482" s="404">
        <v>462414444</v>
      </c>
    </row>
    <row r="483" spans="2:13" ht="16.5">
      <c r="B483" s="363" t="s">
        <v>715</v>
      </c>
      <c r="C483" s="250"/>
      <c r="D483" s="250"/>
      <c r="E483" s="250"/>
      <c r="F483" s="250"/>
      <c r="G483" s="250"/>
      <c r="H483" s="250"/>
      <c r="I483" s="250"/>
      <c r="J483" s="250"/>
      <c r="K483" s="251"/>
      <c r="L483" s="412">
        <v>341898708</v>
      </c>
      <c r="M483" s="404">
        <v>304075707</v>
      </c>
    </row>
    <row r="484" spans="2:13" ht="16.5">
      <c r="B484" s="363" t="s">
        <v>716</v>
      </c>
      <c r="C484" s="250"/>
      <c r="D484" s="250"/>
      <c r="E484" s="250"/>
      <c r="F484" s="250"/>
      <c r="G484" s="250"/>
      <c r="H484" s="250"/>
      <c r="I484" s="250"/>
      <c r="J484" s="250"/>
      <c r="K484" s="251"/>
      <c r="L484" s="412">
        <v>96906037</v>
      </c>
      <c r="M484" s="404">
        <v>103998686</v>
      </c>
    </row>
    <row r="485" spans="2:13" ht="16.5">
      <c r="B485" s="363" t="s">
        <v>717</v>
      </c>
      <c r="C485" s="250"/>
      <c r="D485" s="250"/>
      <c r="E485" s="250"/>
      <c r="F485" s="250"/>
      <c r="G485" s="250"/>
      <c r="H485" s="250"/>
      <c r="I485" s="250"/>
      <c r="J485" s="250"/>
      <c r="K485" s="251"/>
      <c r="L485" s="412">
        <f>369170658-1655358</f>
        <v>367515300</v>
      </c>
      <c r="M485" s="404">
        <f>152077643-972225</f>
        <v>151105418</v>
      </c>
    </row>
    <row r="486" spans="2:13" ht="16.5">
      <c r="B486" s="363" t="s">
        <v>587</v>
      </c>
      <c r="C486" s="250"/>
      <c r="D486" s="262"/>
      <c r="E486" s="250"/>
      <c r="F486" s="250"/>
      <c r="G486" s="250"/>
      <c r="H486" s="250"/>
      <c r="I486" s="250"/>
      <c r="J486" s="250"/>
      <c r="K486" s="251"/>
      <c r="L486" s="435">
        <v>115261204</v>
      </c>
      <c r="M486" s="405">
        <v>155390593</v>
      </c>
    </row>
    <row r="487" spans="2:16" ht="16.5">
      <c r="B487" s="363"/>
      <c r="C487" s="250"/>
      <c r="D487" s="211" t="s">
        <v>264</v>
      </c>
      <c r="E487" s="250"/>
      <c r="F487" s="250"/>
      <c r="G487" s="250"/>
      <c r="H487" s="250"/>
      <c r="I487" s="250"/>
      <c r="J487" s="250"/>
      <c r="K487" s="251"/>
      <c r="L487" s="232">
        <f>SUM(L482:L486)</f>
        <v>1428354763</v>
      </c>
      <c r="M487" s="232">
        <f>SUM(M482:M486)</f>
        <v>1176984848</v>
      </c>
      <c r="O487" s="429">
        <f>L487-KQKD!D22</f>
        <v>0</v>
      </c>
      <c r="P487" s="429">
        <f>M487-KQKD!E22</f>
        <v>0</v>
      </c>
    </row>
    <row r="488" spans="2:13" ht="16.5">
      <c r="B488" s="363" t="s">
        <v>585</v>
      </c>
      <c r="C488" s="250"/>
      <c r="D488" s="318"/>
      <c r="E488" s="250"/>
      <c r="F488" s="250"/>
      <c r="G488" s="250"/>
      <c r="H488" s="250"/>
      <c r="I488" s="250"/>
      <c r="J488" s="250"/>
      <c r="K488" s="251"/>
      <c r="L488" s="319"/>
      <c r="M488" s="266"/>
    </row>
    <row r="489" spans="2:13" ht="16.5">
      <c r="B489" s="363" t="s">
        <v>894</v>
      </c>
      <c r="C489" s="250"/>
      <c r="D489" s="262"/>
      <c r="E489" s="250"/>
      <c r="F489" s="250"/>
      <c r="G489" s="250"/>
      <c r="H489" s="250"/>
      <c r="I489" s="250"/>
      <c r="J489" s="250"/>
      <c r="K489" s="251"/>
      <c r="L489" s="435">
        <v>157708780</v>
      </c>
      <c r="M489" s="405">
        <v>134330006</v>
      </c>
    </row>
    <row r="490" spans="2:13" ht="16.5">
      <c r="B490" s="363" t="s">
        <v>718</v>
      </c>
      <c r="C490" s="250"/>
      <c r="D490" s="262"/>
      <c r="E490" s="250"/>
      <c r="F490" s="250"/>
      <c r="G490" s="250"/>
      <c r="H490" s="250"/>
      <c r="I490" s="250"/>
      <c r="J490" s="250"/>
      <c r="K490" s="251"/>
      <c r="L490" s="435">
        <v>15501990</v>
      </c>
      <c r="M490" s="405">
        <v>15501990</v>
      </c>
    </row>
    <row r="491" spans="2:13" ht="16.5">
      <c r="B491" s="363" t="s">
        <v>717</v>
      </c>
      <c r="C491" s="250"/>
      <c r="D491" s="262"/>
      <c r="E491" s="250"/>
      <c r="F491" s="250"/>
      <c r="G491" s="250"/>
      <c r="H491" s="250"/>
      <c r="I491" s="250"/>
      <c r="J491" s="250"/>
      <c r="K491" s="251"/>
      <c r="L491" s="435">
        <f>269689401-237171</f>
        <v>269452230</v>
      </c>
      <c r="M491" s="405">
        <v>147015934</v>
      </c>
    </row>
    <row r="492" spans="2:13" ht="16.5">
      <c r="B492" s="363" t="s">
        <v>588</v>
      </c>
      <c r="C492" s="250"/>
      <c r="D492" s="262"/>
      <c r="E492" s="250"/>
      <c r="F492" s="250"/>
      <c r="G492" s="250"/>
      <c r="H492" s="250"/>
      <c r="I492" s="250"/>
      <c r="J492" s="250"/>
      <c r="K492" s="251"/>
      <c r="L492" s="435">
        <v>19116397</v>
      </c>
      <c r="M492" s="405">
        <v>10590342</v>
      </c>
    </row>
    <row r="493" spans="2:16" ht="16.5">
      <c r="B493" s="363"/>
      <c r="C493" s="250"/>
      <c r="D493" s="211" t="s">
        <v>264</v>
      </c>
      <c r="E493" s="250"/>
      <c r="F493" s="250"/>
      <c r="G493" s="250"/>
      <c r="H493" s="250"/>
      <c r="I493" s="250"/>
      <c r="J493" s="250"/>
      <c r="K493" s="251"/>
      <c r="L493" s="232">
        <f>SUM(L489:L492)</f>
        <v>461779397</v>
      </c>
      <c r="M493" s="232">
        <f>SUM(M489:M492)</f>
        <v>307438272</v>
      </c>
      <c r="O493" s="429">
        <f>L493-KQKD!D21</f>
        <v>0</v>
      </c>
      <c r="P493" s="429">
        <f>M493-KQKD!E21</f>
        <v>0</v>
      </c>
    </row>
    <row r="494" spans="2:13" ht="16.5">
      <c r="B494" s="363" t="s">
        <v>586</v>
      </c>
      <c r="C494" s="250"/>
      <c r="D494" s="318"/>
      <c r="E494" s="250"/>
      <c r="F494" s="250"/>
      <c r="G494" s="250"/>
      <c r="H494" s="250"/>
      <c r="I494" s="250"/>
      <c r="J494" s="250"/>
      <c r="K494" s="251"/>
      <c r="L494" s="268"/>
      <c r="M494" s="266"/>
    </row>
    <row r="495" spans="2:13" ht="16.5">
      <c r="B495" s="363" t="s">
        <v>589</v>
      </c>
      <c r="C495" s="250"/>
      <c r="D495" s="250"/>
      <c r="E495" s="250"/>
      <c r="F495" s="250"/>
      <c r="G495" s="250"/>
      <c r="H495" s="250"/>
      <c r="I495" s="250"/>
      <c r="J495" s="250"/>
      <c r="K495" s="251"/>
      <c r="L495" s="251"/>
      <c r="M495" s="253"/>
    </row>
    <row r="496" spans="2:13" ht="16.5">
      <c r="B496" s="363" t="s">
        <v>590</v>
      </c>
      <c r="C496" s="250"/>
      <c r="D496" s="250"/>
      <c r="E496" s="250"/>
      <c r="F496" s="250"/>
      <c r="G496" s="250"/>
      <c r="H496" s="250"/>
      <c r="I496" s="250"/>
      <c r="J496" s="250"/>
      <c r="K496" s="251"/>
      <c r="L496" s="251"/>
      <c r="M496" s="253"/>
    </row>
    <row r="497" spans="2:13" ht="16.5">
      <c r="B497" s="364" t="s">
        <v>591</v>
      </c>
      <c r="C497" s="256"/>
      <c r="D497" s="256"/>
      <c r="E497" s="256"/>
      <c r="F497" s="256"/>
      <c r="G497" s="256"/>
      <c r="H497" s="256"/>
      <c r="I497" s="256"/>
      <c r="J497" s="256"/>
      <c r="K497" s="258"/>
      <c r="L497" s="258"/>
      <c r="M497" s="260"/>
    </row>
    <row r="498" spans="2:13" ht="17.25">
      <c r="B498" s="365" t="s">
        <v>592</v>
      </c>
      <c r="C498" s="183"/>
      <c r="D498" s="183"/>
      <c r="E498" s="183"/>
      <c r="F498" s="183"/>
      <c r="G498" s="183"/>
      <c r="H498" s="183"/>
      <c r="I498" s="183"/>
      <c r="J498" s="183"/>
      <c r="K498" s="183"/>
      <c r="L498" s="183"/>
      <c r="M498" s="200"/>
    </row>
    <row r="499" spans="2:13" ht="17.25">
      <c r="B499" s="205"/>
      <c r="C499" s="192"/>
      <c r="D499" s="192"/>
      <c r="E499" s="192"/>
      <c r="F499" s="192"/>
      <c r="G499" s="192"/>
      <c r="H499" s="192"/>
      <c r="I499" s="192"/>
      <c r="J499" s="192"/>
      <c r="K499" s="209"/>
      <c r="L499" s="206" t="s">
        <v>398</v>
      </c>
      <c r="M499" s="195" t="s">
        <v>399</v>
      </c>
    </row>
    <row r="500" spans="2:13" ht="16.5">
      <c r="B500" s="317" t="s">
        <v>895</v>
      </c>
      <c r="C500" s="318"/>
      <c r="D500" s="318"/>
      <c r="E500" s="318"/>
      <c r="F500" s="318"/>
      <c r="G500" s="318"/>
      <c r="H500" s="318"/>
      <c r="I500" s="318"/>
      <c r="J500" s="318"/>
      <c r="K500" s="268"/>
      <c r="L500" s="308">
        <v>21115292802</v>
      </c>
      <c r="M500" s="276">
        <v>27014603606</v>
      </c>
    </row>
    <row r="501" spans="2:13" ht="16.5">
      <c r="B501" s="249" t="s">
        <v>593</v>
      </c>
      <c r="C501" s="250"/>
      <c r="D501" s="250"/>
      <c r="E501" s="250"/>
      <c r="F501" s="250"/>
      <c r="G501" s="250"/>
      <c r="H501" s="250"/>
      <c r="I501" s="250"/>
      <c r="J501" s="250"/>
      <c r="K501" s="251"/>
      <c r="L501" s="281">
        <v>2857942151</v>
      </c>
      <c r="M501" s="253">
        <v>3133817794</v>
      </c>
    </row>
    <row r="502" spans="2:13" ht="16.5">
      <c r="B502" s="249" t="s">
        <v>594</v>
      </c>
      <c r="C502" s="250"/>
      <c r="D502" s="250"/>
      <c r="E502" s="250"/>
      <c r="F502" s="250"/>
      <c r="G502" s="250"/>
      <c r="H502" s="250"/>
      <c r="I502" s="250"/>
      <c r="J502" s="250"/>
      <c r="K502" s="251"/>
      <c r="L502" s="281">
        <v>1515630801</v>
      </c>
      <c r="M502" s="253">
        <v>1446652137</v>
      </c>
    </row>
    <row r="503" spans="2:13" ht="16.5">
      <c r="B503" s="249" t="s">
        <v>595</v>
      </c>
      <c r="C503" s="250"/>
      <c r="D503" s="250"/>
      <c r="E503" s="250"/>
      <c r="F503" s="250"/>
      <c r="G503" s="250"/>
      <c r="H503" s="250"/>
      <c r="I503" s="250"/>
      <c r="J503" s="250"/>
      <c r="K503" s="251"/>
      <c r="L503" s="281">
        <v>2093851077</v>
      </c>
      <c r="M503" s="253">
        <v>1764300997</v>
      </c>
    </row>
    <row r="504" spans="2:13" ht="16.5">
      <c r="B504" s="261" t="s">
        <v>596</v>
      </c>
      <c r="C504" s="262"/>
      <c r="D504" s="262"/>
      <c r="E504" s="262"/>
      <c r="F504" s="262"/>
      <c r="G504" s="262"/>
      <c r="H504" s="262"/>
      <c r="I504" s="262"/>
      <c r="J504" s="262"/>
      <c r="K504" s="269"/>
      <c r="L504" s="309">
        <v>126006037</v>
      </c>
      <c r="M504" s="260">
        <v>131677172</v>
      </c>
    </row>
    <row r="505" spans="2:16" ht="16.5">
      <c r="B505" s="201"/>
      <c r="C505" s="185"/>
      <c r="D505" s="185" t="s">
        <v>264</v>
      </c>
      <c r="E505" s="202"/>
      <c r="F505" s="202"/>
      <c r="G505" s="202"/>
      <c r="H505" s="202"/>
      <c r="I505" s="202"/>
      <c r="J505" s="202"/>
      <c r="K505" s="208"/>
      <c r="L505" s="324">
        <f>SUM(L500:L504)</f>
        <v>27708722868</v>
      </c>
      <c r="M505" s="324">
        <f>SUM(M500:M504)</f>
        <v>33491051706</v>
      </c>
      <c r="O505" s="429">
        <f>KQKD!D16+KQKD!D21+KQKD!D22-'Tminh BCTC'!L505</f>
        <v>0</v>
      </c>
      <c r="P505" s="429">
        <f>KQKD!E16+KQKD!E21+KQKD!E22-'Tminh BCTC'!M505</f>
        <v>0</v>
      </c>
    </row>
    <row r="506" spans="2:13" ht="17.25">
      <c r="B506" s="365" t="s">
        <v>597</v>
      </c>
      <c r="C506" s="183"/>
      <c r="D506" s="183"/>
      <c r="E506" s="183"/>
      <c r="F506" s="183"/>
      <c r="G506" s="183"/>
      <c r="H506" s="183"/>
      <c r="I506" s="183"/>
      <c r="J506" s="183"/>
      <c r="K506" s="183"/>
      <c r="L506" s="183"/>
      <c r="M506" s="200"/>
    </row>
    <row r="507" spans="2:13" ht="16.5">
      <c r="B507" s="204"/>
      <c r="C507" s="192"/>
      <c r="D507" s="192"/>
      <c r="E507" s="192"/>
      <c r="F507" s="192"/>
      <c r="G507" s="192"/>
      <c r="H507" s="192"/>
      <c r="I507" s="192"/>
      <c r="J507" s="192"/>
      <c r="K507" s="209"/>
      <c r="L507" s="206" t="s">
        <v>398</v>
      </c>
      <c r="M507" s="195" t="s">
        <v>399</v>
      </c>
    </row>
    <row r="508" spans="2:13" ht="16.5">
      <c r="B508" s="317" t="s">
        <v>600</v>
      </c>
      <c r="C508" s="318"/>
      <c r="D508" s="318"/>
      <c r="E508" s="318"/>
      <c r="F508" s="318"/>
      <c r="G508" s="318"/>
      <c r="H508" s="318"/>
      <c r="I508" s="318"/>
      <c r="J508" s="318"/>
      <c r="K508" s="268"/>
      <c r="L508" s="308">
        <v>318938042</v>
      </c>
      <c r="M508" s="276">
        <v>325723005</v>
      </c>
    </row>
    <row r="509" spans="2:13" ht="16.5">
      <c r="B509" s="249" t="s">
        <v>599</v>
      </c>
      <c r="C509" s="250"/>
      <c r="D509" s="250"/>
      <c r="E509" s="250"/>
      <c r="F509" s="250"/>
      <c r="G509" s="250"/>
      <c r="H509" s="250"/>
      <c r="I509" s="250"/>
      <c r="J509" s="250"/>
      <c r="K509" s="251"/>
      <c r="L509" s="251"/>
      <c r="M509" s="253"/>
    </row>
    <row r="510" spans="2:13" ht="16.5">
      <c r="B510" s="261" t="s">
        <v>598</v>
      </c>
      <c r="C510" s="262"/>
      <c r="D510" s="262"/>
      <c r="E510" s="262"/>
      <c r="F510" s="262"/>
      <c r="G510" s="262"/>
      <c r="H510" s="262"/>
      <c r="I510" s="262"/>
      <c r="J510" s="262"/>
      <c r="K510" s="269"/>
      <c r="L510" s="269"/>
      <c r="M510" s="264"/>
    </row>
    <row r="511" spans="2:13" ht="16.5">
      <c r="B511" s="255"/>
      <c r="C511" s="256"/>
      <c r="D511" s="185" t="s">
        <v>264</v>
      </c>
      <c r="E511" s="256"/>
      <c r="F511" s="256"/>
      <c r="G511" s="256"/>
      <c r="H511" s="256"/>
      <c r="I511" s="256"/>
      <c r="J511" s="256"/>
      <c r="K511" s="258"/>
      <c r="L511" s="324">
        <f>SUM(L508:L510)</f>
        <v>318938042</v>
      </c>
      <c r="M511" s="324">
        <f>SUM(M508:M510)</f>
        <v>325723005</v>
      </c>
    </row>
    <row r="512" ht="17.25">
      <c r="B512" s="219" t="s">
        <v>601</v>
      </c>
    </row>
    <row r="513" ht="16.5">
      <c r="B513" s="272" t="s">
        <v>602</v>
      </c>
    </row>
    <row r="514" spans="2:13" s="383" customFormat="1" ht="15.75">
      <c r="B514" s="383" t="s">
        <v>603</v>
      </c>
      <c r="M514" s="384"/>
    </row>
    <row r="515" spans="2:13" s="383" customFormat="1" ht="15.75">
      <c r="B515" s="383" t="s">
        <v>604</v>
      </c>
      <c r="M515" s="384"/>
    </row>
    <row r="516" spans="2:13" s="383" customFormat="1" ht="15.75">
      <c r="B516" s="385" t="s">
        <v>605</v>
      </c>
      <c r="M516" s="384"/>
    </row>
    <row r="517" spans="2:13" s="383" customFormat="1" ht="15.75">
      <c r="B517" s="385" t="s">
        <v>606</v>
      </c>
      <c r="M517" s="384"/>
    </row>
    <row r="518" spans="2:13" s="383" customFormat="1" ht="15.75">
      <c r="B518" s="385" t="s">
        <v>607</v>
      </c>
      <c r="M518" s="384"/>
    </row>
    <row r="519" spans="2:13" s="383" customFormat="1" ht="15.75">
      <c r="B519" s="385" t="s">
        <v>608</v>
      </c>
      <c r="M519" s="384"/>
    </row>
    <row r="520" spans="2:13" s="383" customFormat="1" ht="15.75">
      <c r="B520" s="385" t="s">
        <v>609</v>
      </c>
      <c r="M520" s="384"/>
    </row>
    <row r="521" spans="2:13" s="383" customFormat="1" ht="15.75">
      <c r="B521" s="385" t="s">
        <v>610</v>
      </c>
      <c r="M521" s="384"/>
    </row>
    <row r="522" spans="2:13" s="383" customFormat="1" ht="15.75">
      <c r="B522" s="385" t="s">
        <v>611</v>
      </c>
      <c r="M522" s="384"/>
    </row>
    <row r="523" spans="2:13" s="383" customFormat="1" ht="15.75">
      <c r="B523" s="385" t="s">
        <v>612</v>
      </c>
      <c r="M523" s="384"/>
    </row>
    <row r="524" spans="2:13" s="383" customFormat="1" ht="15.75">
      <c r="B524" s="385" t="s">
        <v>613</v>
      </c>
      <c r="M524" s="384"/>
    </row>
    <row r="525" spans="2:13" s="383" customFormat="1" ht="15.75">
      <c r="B525" s="385" t="s">
        <v>614</v>
      </c>
      <c r="M525" s="384"/>
    </row>
    <row r="526" spans="2:13" s="383" customFormat="1" ht="15.75">
      <c r="B526" s="385" t="s">
        <v>615</v>
      </c>
      <c r="M526" s="384"/>
    </row>
    <row r="527" spans="2:13" s="383" customFormat="1" ht="15.75">
      <c r="B527" s="385" t="s">
        <v>616</v>
      </c>
      <c r="M527" s="384"/>
    </row>
    <row r="528" spans="2:13" s="383" customFormat="1" ht="15.75">
      <c r="B528" s="385" t="s">
        <v>617</v>
      </c>
      <c r="M528" s="384"/>
    </row>
    <row r="529" spans="2:13" s="383" customFormat="1" ht="15.75">
      <c r="B529" s="385" t="s">
        <v>618</v>
      </c>
      <c r="M529" s="384"/>
    </row>
    <row r="530" ht="16.5">
      <c r="B530" s="382" t="s">
        <v>619</v>
      </c>
    </row>
    <row r="531" spans="2:13" s="383" customFormat="1" ht="15.75">
      <c r="B531" s="385" t="s">
        <v>620</v>
      </c>
      <c r="M531" s="384"/>
    </row>
    <row r="532" spans="2:13" s="383" customFormat="1" ht="15.75">
      <c r="B532" s="385" t="s">
        <v>621</v>
      </c>
      <c r="M532" s="384"/>
    </row>
    <row r="533" spans="2:13" s="383" customFormat="1" ht="15.75">
      <c r="B533" s="385" t="s">
        <v>622</v>
      </c>
      <c r="M533" s="384"/>
    </row>
    <row r="534" spans="2:13" s="383" customFormat="1" ht="15.75">
      <c r="B534" s="386" t="s">
        <v>708</v>
      </c>
      <c r="M534" s="384"/>
    </row>
    <row r="535" spans="2:13" s="383" customFormat="1" ht="15.75">
      <c r="B535" s="386" t="s">
        <v>709</v>
      </c>
      <c r="M535" s="384"/>
    </row>
    <row r="536" spans="2:13" s="383" customFormat="1" ht="15.75">
      <c r="B536" s="385" t="s">
        <v>623</v>
      </c>
      <c r="M536" s="384"/>
    </row>
    <row r="537" ht="16.5">
      <c r="B537" s="225" t="s">
        <v>624</v>
      </c>
    </row>
    <row r="538" spans="2:13" ht="16.5">
      <c r="B538" s="241"/>
      <c r="C538" s="241"/>
      <c r="J538" s="528" t="s">
        <v>703</v>
      </c>
      <c r="K538" s="528"/>
      <c r="L538" s="528"/>
      <c r="M538" s="528"/>
    </row>
    <row r="539" spans="2:12" ht="16.5">
      <c r="B539" s="526" t="s">
        <v>625</v>
      </c>
      <c r="C539" s="526"/>
      <c r="D539" s="526"/>
      <c r="F539" s="526" t="s">
        <v>626</v>
      </c>
      <c r="G539" s="526"/>
      <c r="H539" s="526"/>
      <c r="I539" s="235"/>
      <c r="K539" s="526" t="s">
        <v>627</v>
      </c>
      <c r="L539" s="526"/>
    </row>
    <row r="545" spans="2:13" s="272" customFormat="1" ht="16.5">
      <c r="B545" s="529" t="s">
        <v>704</v>
      </c>
      <c r="C545" s="529"/>
      <c r="D545" s="529"/>
      <c r="F545" s="529" t="s">
        <v>705</v>
      </c>
      <c r="G545" s="529"/>
      <c r="H545" s="529"/>
      <c r="J545" s="529" t="s">
        <v>706</v>
      </c>
      <c r="K545" s="529"/>
      <c r="L545" s="529"/>
      <c r="M545" s="529"/>
    </row>
  </sheetData>
  <sheetProtection/>
  <mergeCells count="141">
    <mergeCell ref="B349:D349"/>
    <mergeCell ref="E349:F349"/>
    <mergeCell ref="E350:F350"/>
    <mergeCell ref="B350:D350"/>
    <mergeCell ref="B346:D346"/>
    <mergeCell ref="E346:F346"/>
    <mergeCell ref="E347:F347"/>
    <mergeCell ref="E348:F348"/>
    <mergeCell ref="B348:D348"/>
    <mergeCell ref="B347:D347"/>
    <mergeCell ref="B144:G144"/>
    <mergeCell ref="E345:F345"/>
    <mergeCell ref="B344:D344"/>
    <mergeCell ref="B345:D345"/>
    <mergeCell ref="E344:F344"/>
    <mergeCell ref="F192:I192"/>
    <mergeCell ref="F193:G193"/>
    <mergeCell ref="H193:I193"/>
    <mergeCell ref="F194:G194"/>
    <mergeCell ref="H194:I194"/>
    <mergeCell ref="K539:L539"/>
    <mergeCell ref="J538:M538"/>
    <mergeCell ref="B545:D545"/>
    <mergeCell ref="F545:H545"/>
    <mergeCell ref="J545:M545"/>
    <mergeCell ref="B116:E116"/>
    <mergeCell ref="E339:F339"/>
    <mergeCell ref="E340:F340"/>
    <mergeCell ref="B339:D339"/>
    <mergeCell ref="B340:D340"/>
    <mergeCell ref="E351:F351"/>
    <mergeCell ref="B351:D351"/>
    <mergeCell ref="E352:F352"/>
    <mergeCell ref="E353:F353"/>
    <mergeCell ref="B353:D353"/>
    <mergeCell ref="B539:D539"/>
    <mergeCell ref="F539:H539"/>
    <mergeCell ref="E354:F354"/>
    <mergeCell ref="B354:D354"/>
    <mergeCell ref="E355:F355"/>
    <mergeCell ref="B355:D355"/>
    <mergeCell ref="B2:M2"/>
    <mergeCell ref="J214:K214"/>
    <mergeCell ref="L214:M214"/>
    <mergeCell ref="J223:K223"/>
    <mergeCell ref="L223:M223"/>
    <mergeCell ref="L231:M231"/>
    <mergeCell ref="D237:I237"/>
    <mergeCell ref="D259:I259"/>
    <mergeCell ref="E343:F343"/>
    <mergeCell ref="J227:K227"/>
    <mergeCell ref="L227:M227"/>
    <mergeCell ref="J231:K231"/>
    <mergeCell ref="E342:F342"/>
    <mergeCell ref="E341:F341"/>
    <mergeCell ref="B341:D341"/>
    <mergeCell ref="D256:I256"/>
    <mergeCell ref="D261:I261"/>
    <mergeCell ref="J192:K192"/>
    <mergeCell ref="H200:J200"/>
    <mergeCell ref="K200:M200"/>
    <mergeCell ref="F200:G201"/>
    <mergeCell ref="H202:H204"/>
    <mergeCell ref="J205:K205"/>
    <mergeCell ref="L205:M205"/>
    <mergeCell ref="F202:G202"/>
    <mergeCell ref="F203:G203"/>
    <mergeCell ref="F204:G204"/>
    <mergeCell ref="B82:G84"/>
    <mergeCell ref="B85:G87"/>
    <mergeCell ref="J90:K90"/>
    <mergeCell ref="L90:M90"/>
    <mergeCell ref="J105:K105"/>
    <mergeCell ref="L105:M105"/>
    <mergeCell ref="B29:G29"/>
    <mergeCell ref="B74:I74"/>
    <mergeCell ref="J74:K74"/>
    <mergeCell ref="L74:M74"/>
    <mergeCell ref="H80:J80"/>
    <mergeCell ref="K80:M80"/>
    <mergeCell ref="L53:M53"/>
    <mergeCell ref="J53:K53"/>
    <mergeCell ref="H10:J10"/>
    <mergeCell ref="K10:M10"/>
    <mergeCell ref="L19:M19"/>
    <mergeCell ref="J19:K19"/>
    <mergeCell ref="H29:J29"/>
    <mergeCell ref="K29:M29"/>
    <mergeCell ref="L192:M192"/>
    <mergeCell ref="H116:I116"/>
    <mergeCell ref="H117:I117"/>
    <mergeCell ref="H118:I118"/>
    <mergeCell ref="H119:I119"/>
    <mergeCell ref="F118:G118"/>
    <mergeCell ref="F116:G116"/>
    <mergeCell ref="F117:G117"/>
    <mergeCell ref="F119:G119"/>
    <mergeCell ref="H120:I120"/>
    <mergeCell ref="F120:G120"/>
    <mergeCell ref="F121:G121"/>
    <mergeCell ref="F122:G122"/>
    <mergeCell ref="F123:G123"/>
    <mergeCell ref="F124:G124"/>
    <mergeCell ref="H121:I121"/>
    <mergeCell ref="H122:I122"/>
    <mergeCell ref="H123:I123"/>
    <mergeCell ref="H124:I124"/>
    <mergeCell ref="F125:G125"/>
    <mergeCell ref="H125:I125"/>
    <mergeCell ref="F126:G126"/>
    <mergeCell ref="H126:I126"/>
    <mergeCell ref="F127:G127"/>
    <mergeCell ref="H127:I127"/>
    <mergeCell ref="F128:G128"/>
    <mergeCell ref="H128:I128"/>
    <mergeCell ref="F129:G129"/>
    <mergeCell ref="H129:I129"/>
    <mergeCell ref="F130:G130"/>
    <mergeCell ref="H130:I130"/>
    <mergeCell ref="F131:G131"/>
    <mergeCell ref="H131:I131"/>
    <mergeCell ref="F132:G132"/>
    <mergeCell ref="F133:G133"/>
    <mergeCell ref="H133:I133"/>
    <mergeCell ref="H132:I132"/>
    <mergeCell ref="F195:G195"/>
    <mergeCell ref="H195:I195"/>
    <mergeCell ref="F197:G197"/>
    <mergeCell ref="F198:G198"/>
    <mergeCell ref="F134:G134"/>
    <mergeCell ref="H134:I134"/>
    <mergeCell ref="F135:G135"/>
    <mergeCell ref="H135:I135"/>
    <mergeCell ref="H136:I136"/>
    <mergeCell ref="F136:G136"/>
    <mergeCell ref="F199:G199"/>
    <mergeCell ref="H199:I199"/>
    <mergeCell ref="H198:I198"/>
    <mergeCell ref="H197:I197"/>
    <mergeCell ref="F196:G196"/>
    <mergeCell ref="H196:I196"/>
  </mergeCells>
  <printOptions horizontalCentered="1"/>
  <pageMargins left="0.4330708661417323" right="0.1968503937007874" top="0.7480314960629921" bottom="0.7480314960629921" header="0.31496062992125984" footer="0.31496062992125984"/>
  <pageSetup horizontalDpi="600" verticalDpi="600" orientation="portrait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86"/>
  <sheetViews>
    <sheetView view="pageBreakPreview" zoomScaleSheetLayoutView="100" zoomScalePageLayoutView="0" workbookViewId="0" topLeftCell="B1">
      <selection activeCell="M27" sqref="M27"/>
    </sheetView>
  </sheetViews>
  <sheetFormatPr defaultColWidth="9.33203125" defaultRowHeight="12.75"/>
  <cols>
    <col min="1" max="1" width="11.16015625" style="444" hidden="1" customWidth="1"/>
    <col min="2" max="2" width="9.33203125" style="444" customWidth="1"/>
    <col min="3" max="3" width="38.33203125" style="444" customWidth="1"/>
    <col min="4" max="9" width="20.33203125" style="444" customWidth="1"/>
    <col min="10" max="10" width="9.33203125" style="444" customWidth="1"/>
    <col min="11" max="11" width="17.33203125" style="444" bestFit="1" customWidth="1"/>
    <col min="12" max="16384" width="9.33203125" style="444" customWidth="1"/>
  </cols>
  <sheetData>
    <row r="2" s="409" customFormat="1" ht="12.75">
      <c r="E2" s="409" t="s">
        <v>719</v>
      </c>
    </row>
    <row r="3" spans="1:9" ht="12.75">
      <c r="A3" s="442"/>
      <c r="B3" s="442" t="s">
        <v>720</v>
      </c>
      <c r="C3" s="442" t="s">
        <v>721</v>
      </c>
      <c r="D3" s="443" t="s">
        <v>722</v>
      </c>
      <c r="E3" s="443" t="s">
        <v>722</v>
      </c>
      <c r="F3" s="443" t="s">
        <v>723</v>
      </c>
      <c r="G3" s="443" t="s">
        <v>723</v>
      </c>
      <c r="H3" s="443" t="s">
        <v>724</v>
      </c>
      <c r="I3" s="443" t="s">
        <v>724</v>
      </c>
    </row>
    <row r="4" spans="1:9" ht="12.75">
      <c r="A4" s="442"/>
      <c r="B4" s="442" t="s">
        <v>720</v>
      </c>
      <c r="C4" s="442" t="s">
        <v>721</v>
      </c>
      <c r="D4" s="443" t="s">
        <v>725</v>
      </c>
      <c r="E4" s="443" t="s">
        <v>726</v>
      </c>
      <c r="F4" s="443" t="s">
        <v>725</v>
      </c>
      <c r="G4" s="443" t="s">
        <v>726</v>
      </c>
      <c r="H4" s="443" t="s">
        <v>725</v>
      </c>
      <c r="I4" s="443" t="s">
        <v>726</v>
      </c>
    </row>
    <row r="5" spans="1:9" ht="12.75">
      <c r="A5" s="442"/>
      <c r="B5" s="445" t="s">
        <v>727</v>
      </c>
      <c r="C5" s="445" t="s">
        <v>728</v>
      </c>
      <c r="D5" s="446">
        <v>44373742</v>
      </c>
      <c r="E5" s="446">
        <v>0</v>
      </c>
      <c r="F5" s="446">
        <v>805080084</v>
      </c>
      <c r="G5" s="446">
        <v>795731387</v>
      </c>
      <c r="H5" s="446">
        <v>53722439</v>
      </c>
      <c r="I5" s="446">
        <v>0</v>
      </c>
    </row>
    <row r="6" spans="1:9" ht="12.75">
      <c r="A6" s="442"/>
      <c r="B6" s="445" t="s">
        <v>729</v>
      </c>
      <c r="C6" s="445" t="s">
        <v>730</v>
      </c>
      <c r="D6" s="446">
        <v>11473710043</v>
      </c>
      <c r="E6" s="446">
        <v>0</v>
      </c>
      <c r="F6" s="446">
        <v>33849596562</v>
      </c>
      <c r="G6" s="446">
        <v>42267666175</v>
      </c>
      <c r="H6" s="446">
        <v>3055640430</v>
      </c>
      <c r="I6" s="446">
        <v>0</v>
      </c>
    </row>
    <row r="7" spans="1:9" ht="12.75">
      <c r="A7" s="442"/>
      <c r="B7" s="445" t="s">
        <v>731</v>
      </c>
      <c r="C7" s="445" t="s">
        <v>732</v>
      </c>
      <c r="D7" s="446">
        <v>6068509078</v>
      </c>
      <c r="E7" s="446">
        <v>0</v>
      </c>
      <c r="F7" s="446">
        <v>6046291882</v>
      </c>
      <c r="G7" s="446">
        <v>6114800960</v>
      </c>
      <c r="H7" s="446">
        <v>6000000000</v>
      </c>
      <c r="I7" s="446">
        <v>0</v>
      </c>
    </row>
    <row r="8" spans="1:9" ht="12.75">
      <c r="A8" s="442"/>
      <c r="B8" s="445" t="s">
        <v>733</v>
      </c>
      <c r="C8" s="445" t="s">
        <v>734</v>
      </c>
      <c r="D8" s="446">
        <v>12620871556</v>
      </c>
      <c r="E8" s="446">
        <v>0</v>
      </c>
      <c r="F8" s="446">
        <v>34708485900</v>
      </c>
      <c r="G8" s="446">
        <v>27723321556</v>
      </c>
      <c r="H8" s="446">
        <v>19606035900</v>
      </c>
      <c r="I8" s="446">
        <v>0</v>
      </c>
    </row>
    <row r="9" spans="1:9" ht="12.75">
      <c r="A9" s="442"/>
      <c r="B9" s="445" t="s">
        <v>735</v>
      </c>
      <c r="C9" s="445" t="s">
        <v>736</v>
      </c>
      <c r="D9" s="446">
        <v>0</v>
      </c>
      <c r="E9" s="446">
        <v>0</v>
      </c>
      <c r="F9" s="446">
        <v>2710187754</v>
      </c>
      <c r="G9" s="446">
        <v>2710187754</v>
      </c>
      <c r="H9" s="446">
        <v>0</v>
      </c>
      <c r="I9" s="446">
        <v>0</v>
      </c>
    </row>
    <row r="10" spans="1:9" ht="12.75">
      <c r="A10" s="442"/>
      <c r="B10" s="445" t="s">
        <v>737</v>
      </c>
      <c r="C10" s="445" t="s">
        <v>738</v>
      </c>
      <c r="D10" s="446">
        <v>0</v>
      </c>
      <c r="E10" s="446">
        <v>0</v>
      </c>
      <c r="F10" s="446">
        <v>201900000</v>
      </c>
      <c r="G10" s="446">
        <v>201900000</v>
      </c>
      <c r="H10" s="446">
        <v>0</v>
      </c>
      <c r="I10" s="446">
        <v>0</v>
      </c>
    </row>
    <row r="11" spans="1:9" ht="12.75">
      <c r="A11" s="442"/>
      <c r="B11" s="445" t="s">
        <v>739</v>
      </c>
      <c r="C11" s="445" t="s">
        <v>740</v>
      </c>
      <c r="D11" s="446">
        <v>2845399104</v>
      </c>
      <c r="E11" s="446">
        <v>0</v>
      </c>
      <c r="F11" s="446">
        <v>20851875278</v>
      </c>
      <c r="G11" s="446">
        <v>18010812762</v>
      </c>
      <c r="H11" s="446">
        <v>5686461620</v>
      </c>
      <c r="I11" s="446">
        <v>0</v>
      </c>
    </row>
    <row r="12" spans="1:9" ht="12.75">
      <c r="A12" s="442"/>
      <c r="B12" s="445" t="s">
        <v>741</v>
      </c>
      <c r="C12" s="445" t="s">
        <v>742</v>
      </c>
      <c r="D12" s="446">
        <v>597031104</v>
      </c>
      <c r="E12" s="446">
        <v>0</v>
      </c>
      <c r="F12" s="446">
        <v>1131112182</v>
      </c>
      <c r="G12" s="446">
        <v>1319872899</v>
      </c>
      <c r="H12" s="446">
        <v>408270387</v>
      </c>
      <c r="I12" s="446">
        <v>0</v>
      </c>
    </row>
    <row r="13" spans="1:11" ht="12.75">
      <c r="A13" s="442"/>
      <c r="B13" s="445" t="s">
        <v>743</v>
      </c>
      <c r="C13" s="445" t="s">
        <v>744</v>
      </c>
      <c r="D13" s="446">
        <v>44696605</v>
      </c>
      <c r="E13" s="446">
        <v>0</v>
      </c>
      <c r="F13" s="446">
        <v>133384500</v>
      </c>
      <c r="G13" s="446">
        <v>177206105</v>
      </c>
      <c r="H13" s="446">
        <v>875000</v>
      </c>
      <c r="I13" s="446">
        <v>0</v>
      </c>
      <c r="K13" s="447">
        <f>SUM(H11:H13)</f>
        <v>6095607007</v>
      </c>
    </row>
    <row r="14" spans="1:9" ht="12.75">
      <c r="A14" s="442"/>
      <c r="B14" s="445" t="s">
        <v>745</v>
      </c>
      <c r="C14" s="445" t="s">
        <v>746</v>
      </c>
      <c r="D14" s="446">
        <v>102855600</v>
      </c>
      <c r="E14" s="446">
        <v>0</v>
      </c>
      <c r="F14" s="446">
        <v>0</v>
      </c>
      <c r="G14" s="446">
        <v>0</v>
      </c>
      <c r="H14" s="446">
        <v>102855600</v>
      </c>
      <c r="I14" s="446">
        <v>0</v>
      </c>
    </row>
    <row r="15" spans="1:9" ht="12.75">
      <c r="A15" s="442"/>
      <c r="B15" s="445" t="s">
        <v>747</v>
      </c>
      <c r="C15" s="445" t="s">
        <v>748</v>
      </c>
      <c r="D15" s="446">
        <v>390676496</v>
      </c>
      <c r="E15" s="446">
        <v>0</v>
      </c>
      <c r="F15" s="446">
        <v>24771615494</v>
      </c>
      <c r="G15" s="446">
        <v>25021388340</v>
      </c>
      <c r="H15" s="446">
        <v>140903650</v>
      </c>
      <c r="I15" s="446">
        <v>0</v>
      </c>
    </row>
    <row r="16" spans="1:9" ht="12.75">
      <c r="A16" s="442"/>
      <c r="B16" s="445" t="s">
        <v>749</v>
      </c>
      <c r="C16" s="445" t="s">
        <v>750</v>
      </c>
      <c r="D16" s="446">
        <v>3660525472</v>
      </c>
      <c r="E16" s="446">
        <v>0</v>
      </c>
      <c r="F16" s="446">
        <v>25021388340</v>
      </c>
      <c r="G16" s="446">
        <v>25818588708</v>
      </c>
      <c r="H16" s="446">
        <v>2863325104</v>
      </c>
      <c r="I16" s="446">
        <v>0</v>
      </c>
    </row>
    <row r="17" spans="1:9" ht="12.75">
      <c r="A17" s="442"/>
      <c r="B17" s="445" t="s">
        <v>751</v>
      </c>
      <c r="C17" s="445" t="s">
        <v>752</v>
      </c>
      <c r="D17" s="446">
        <v>35931240697</v>
      </c>
      <c r="E17" s="446">
        <v>0</v>
      </c>
      <c r="F17" s="446">
        <v>0</v>
      </c>
      <c r="G17" s="446">
        <v>0</v>
      </c>
      <c r="H17" s="446">
        <v>35931240697</v>
      </c>
      <c r="I17" s="446">
        <v>0</v>
      </c>
    </row>
    <row r="18" spans="1:9" ht="12.75">
      <c r="A18" s="442"/>
      <c r="B18" s="445" t="s">
        <v>753</v>
      </c>
      <c r="C18" s="445" t="s">
        <v>754</v>
      </c>
      <c r="D18" s="446">
        <v>33554950814</v>
      </c>
      <c r="E18" s="446">
        <v>0</v>
      </c>
      <c r="F18" s="446">
        <v>816226500</v>
      </c>
      <c r="G18" s="446">
        <v>0</v>
      </c>
      <c r="H18" s="446">
        <v>34371177314</v>
      </c>
      <c r="I18" s="446">
        <v>0</v>
      </c>
    </row>
    <row r="19" spans="1:9" ht="12.75">
      <c r="A19" s="442"/>
      <c r="B19" s="445" t="s">
        <v>755</v>
      </c>
      <c r="C19" s="445" t="s">
        <v>756</v>
      </c>
      <c r="D19" s="446">
        <v>2773187862</v>
      </c>
      <c r="E19" s="446">
        <v>0</v>
      </c>
      <c r="F19" s="446">
        <v>2347727273</v>
      </c>
      <c r="G19" s="446">
        <v>0</v>
      </c>
      <c r="H19" s="446">
        <v>5120915135</v>
      </c>
      <c r="I19" s="446">
        <v>0</v>
      </c>
    </row>
    <row r="20" spans="1:9" ht="12.75">
      <c r="A20" s="442"/>
      <c r="B20" s="445" t="s">
        <v>757</v>
      </c>
      <c r="C20" s="445" t="s">
        <v>758</v>
      </c>
      <c r="D20" s="446">
        <v>72463636</v>
      </c>
      <c r="E20" s="446">
        <v>0</v>
      </c>
      <c r="F20" s="446">
        <v>0</v>
      </c>
      <c r="G20" s="446">
        <v>0</v>
      </c>
      <c r="H20" s="446">
        <v>72463636</v>
      </c>
      <c r="I20" s="446">
        <v>0</v>
      </c>
    </row>
    <row r="21" spans="1:9" ht="12.75">
      <c r="A21" s="442"/>
      <c r="B21" s="445" t="s">
        <v>759</v>
      </c>
      <c r="C21" s="445" t="s">
        <v>760</v>
      </c>
      <c r="D21" s="446">
        <v>0</v>
      </c>
      <c r="E21" s="446">
        <v>6384943115</v>
      </c>
      <c r="F21" s="446">
        <v>0</v>
      </c>
      <c r="G21" s="446">
        <v>514287051</v>
      </c>
      <c r="H21" s="446">
        <v>0</v>
      </c>
      <c r="I21" s="446">
        <v>6899230166</v>
      </c>
    </row>
    <row r="22" spans="1:9" ht="12.75">
      <c r="A22" s="442"/>
      <c r="B22" s="445" t="s">
        <v>761</v>
      </c>
      <c r="C22" s="445" t="s">
        <v>762</v>
      </c>
      <c r="D22" s="446">
        <v>0</v>
      </c>
      <c r="E22" s="446">
        <v>10053148024</v>
      </c>
      <c r="F22" s="446">
        <v>0</v>
      </c>
      <c r="G22" s="446">
        <v>887534088</v>
      </c>
      <c r="H22" s="446">
        <v>0</v>
      </c>
      <c r="I22" s="446">
        <v>10940682112</v>
      </c>
    </row>
    <row r="23" spans="1:9" ht="12.75">
      <c r="A23" s="442"/>
      <c r="B23" s="445" t="s">
        <v>763</v>
      </c>
      <c r="C23" s="445" t="s">
        <v>764</v>
      </c>
      <c r="D23" s="446">
        <v>0</v>
      </c>
      <c r="E23" s="446">
        <v>1176180487</v>
      </c>
      <c r="F23" s="446">
        <v>0</v>
      </c>
      <c r="G23" s="446">
        <v>110312691</v>
      </c>
      <c r="H23" s="446">
        <v>0</v>
      </c>
      <c r="I23" s="446">
        <v>1286493178</v>
      </c>
    </row>
    <row r="24" spans="1:9" ht="12.75">
      <c r="A24" s="442"/>
      <c r="B24" s="445" t="s">
        <v>765</v>
      </c>
      <c r="C24" s="445" t="s">
        <v>766</v>
      </c>
      <c r="D24" s="446">
        <v>0</v>
      </c>
      <c r="E24" s="446">
        <v>52647483</v>
      </c>
      <c r="F24" s="446">
        <v>0</v>
      </c>
      <c r="G24" s="446">
        <v>3496971</v>
      </c>
      <c r="H24" s="446">
        <v>0</v>
      </c>
      <c r="I24" s="446">
        <v>56144454</v>
      </c>
    </row>
    <row r="25" spans="1:9" ht="12.75">
      <c r="A25" s="442"/>
      <c r="B25" s="445" t="s">
        <v>767</v>
      </c>
      <c r="C25" s="445" t="s">
        <v>768</v>
      </c>
      <c r="D25" s="446">
        <v>411941572</v>
      </c>
      <c r="E25" s="446">
        <v>0</v>
      </c>
      <c r="F25" s="446">
        <v>810974215</v>
      </c>
      <c r="G25" s="446">
        <v>562591703</v>
      </c>
      <c r="H25" s="446">
        <v>660324084</v>
      </c>
      <c r="I25" s="446">
        <v>0</v>
      </c>
    </row>
    <row r="26" spans="1:9" ht="12.75">
      <c r="A26" s="442"/>
      <c r="B26" s="445" t="s">
        <v>769</v>
      </c>
      <c r="C26" s="445" t="s">
        <v>770</v>
      </c>
      <c r="D26" s="446">
        <v>185994485</v>
      </c>
      <c r="E26" s="446">
        <v>0</v>
      </c>
      <c r="F26" s="446">
        <v>19240909</v>
      </c>
      <c r="G26" s="446">
        <v>36688994</v>
      </c>
      <c r="H26" s="446">
        <v>168546400</v>
      </c>
      <c r="I26" s="446">
        <v>0</v>
      </c>
    </row>
    <row r="27" spans="1:9" ht="12.75">
      <c r="A27" s="442"/>
      <c r="B27" s="445" t="s">
        <v>771</v>
      </c>
      <c r="C27" s="445" t="s">
        <v>772</v>
      </c>
      <c r="D27" s="446">
        <v>788226600</v>
      </c>
      <c r="E27" s="446">
        <v>0</v>
      </c>
      <c r="F27" s="446">
        <v>0</v>
      </c>
      <c r="G27" s="446">
        <v>788226600</v>
      </c>
      <c r="H27" s="446">
        <v>0</v>
      </c>
      <c r="I27" s="446">
        <v>0</v>
      </c>
    </row>
    <row r="28" spans="1:9" ht="12.75">
      <c r="A28" s="442"/>
      <c r="B28" s="445" t="s">
        <v>773</v>
      </c>
      <c r="C28" s="445" t="s">
        <v>774</v>
      </c>
      <c r="D28" s="446">
        <v>3000000</v>
      </c>
      <c r="E28" s="446">
        <v>0</v>
      </c>
      <c r="F28" s="446">
        <v>0</v>
      </c>
      <c r="G28" s="446">
        <v>0</v>
      </c>
      <c r="H28" s="446">
        <v>3000000</v>
      </c>
      <c r="I28" s="446">
        <v>0</v>
      </c>
    </row>
    <row r="29" spans="1:9" ht="12.75">
      <c r="A29" s="442"/>
      <c r="B29" s="445" t="s">
        <v>775</v>
      </c>
      <c r="C29" s="445" t="s">
        <v>776</v>
      </c>
      <c r="D29" s="446">
        <v>0</v>
      </c>
      <c r="E29" s="446">
        <v>8694159343</v>
      </c>
      <c r="F29" s="446">
        <v>28995603487</v>
      </c>
      <c r="G29" s="446">
        <v>29540665523</v>
      </c>
      <c r="H29" s="446">
        <v>0</v>
      </c>
      <c r="I29" s="446">
        <v>9239221379</v>
      </c>
    </row>
    <row r="30" spans="1:9" ht="12.75">
      <c r="A30" s="442"/>
      <c r="B30" s="445" t="s">
        <v>777</v>
      </c>
      <c r="C30" s="445" t="s">
        <v>778</v>
      </c>
      <c r="D30" s="446">
        <v>365858401</v>
      </c>
      <c r="E30" s="446">
        <v>0</v>
      </c>
      <c r="F30" s="446">
        <v>3068267798</v>
      </c>
      <c r="G30" s="446">
        <v>3155316900</v>
      </c>
      <c r="H30" s="446">
        <v>278809299</v>
      </c>
      <c r="I30" s="446">
        <v>0</v>
      </c>
    </row>
    <row r="31" spans="1:9" ht="12.75">
      <c r="A31" s="442"/>
      <c r="B31" s="445" t="s">
        <v>779</v>
      </c>
      <c r="C31" s="445" t="s">
        <v>780</v>
      </c>
      <c r="D31" s="446">
        <v>0</v>
      </c>
      <c r="E31" s="446">
        <v>0</v>
      </c>
      <c r="F31" s="446">
        <v>79609180</v>
      </c>
      <c r="G31" s="446">
        <v>79609180</v>
      </c>
      <c r="H31" s="446">
        <v>0</v>
      </c>
      <c r="I31" s="446">
        <v>0</v>
      </c>
    </row>
    <row r="32" spans="1:9" ht="12.75">
      <c r="A32" s="442"/>
      <c r="B32" s="445" t="s">
        <v>781</v>
      </c>
      <c r="C32" s="445" t="s">
        <v>782</v>
      </c>
      <c r="D32" s="446">
        <v>180379995</v>
      </c>
      <c r="E32" s="446">
        <v>0</v>
      </c>
      <c r="F32" s="446">
        <v>0</v>
      </c>
      <c r="G32" s="446">
        <v>318938042</v>
      </c>
      <c r="H32" s="446">
        <v>0</v>
      </c>
      <c r="I32" s="446">
        <v>138558047</v>
      </c>
    </row>
    <row r="33" spans="1:9" ht="12.75">
      <c r="A33" s="442"/>
      <c r="B33" s="445" t="s">
        <v>783</v>
      </c>
      <c r="C33" s="445" t="s">
        <v>784</v>
      </c>
      <c r="D33" s="446">
        <v>0</v>
      </c>
      <c r="E33" s="446">
        <v>16189184</v>
      </c>
      <c r="F33" s="446">
        <v>37831653</v>
      </c>
      <c r="G33" s="446">
        <v>41448002</v>
      </c>
      <c r="H33" s="446">
        <v>0</v>
      </c>
      <c r="I33" s="446">
        <v>19805533</v>
      </c>
    </row>
    <row r="34" spans="1:9" ht="12.75">
      <c r="A34" s="442"/>
      <c r="B34" s="445" t="s">
        <v>785</v>
      </c>
      <c r="C34" s="445" t="s">
        <v>786</v>
      </c>
      <c r="D34" s="446">
        <v>0</v>
      </c>
      <c r="E34" s="446">
        <v>0</v>
      </c>
      <c r="F34" s="446">
        <v>3000000</v>
      </c>
      <c r="G34" s="446">
        <v>3000000</v>
      </c>
      <c r="H34" s="446">
        <v>0</v>
      </c>
      <c r="I34" s="446">
        <v>0</v>
      </c>
    </row>
    <row r="35" spans="1:9" ht="12.75">
      <c r="A35" s="442"/>
      <c r="B35" s="445" t="s">
        <v>787</v>
      </c>
      <c r="C35" s="445" t="s">
        <v>788</v>
      </c>
      <c r="D35" s="446">
        <v>0</v>
      </c>
      <c r="E35" s="446">
        <v>0</v>
      </c>
      <c r="F35" s="446">
        <v>243117000</v>
      </c>
      <c r="G35" s="446">
        <v>243117000</v>
      </c>
      <c r="H35" s="446">
        <v>0</v>
      </c>
      <c r="I35" s="446">
        <v>0</v>
      </c>
    </row>
    <row r="36" spans="1:9" ht="12.75">
      <c r="A36" s="442"/>
      <c r="B36" s="445" t="s">
        <v>789</v>
      </c>
      <c r="C36" s="445" t="s">
        <v>790</v>
      </c>
      <c r="D36" s="446">
        <v>0</v>
      </c>
      <c r="E36" s="446">
        <v>1306256022</v>
      </c>
      <c r="F36" s="446">
        <v>2561239544</v>
      </c>
      <c r="G36" s="446">
        <v>1635767027</v>
      </c>
      <c r="H36" s="446">
        <v>0</v>
      </c>
      <c r="I36" s="446">
        <v>380783505</v>
      </c>
    </row>
    <row r="37" spans="1:9" ht="12.75">
      <c r="A37" s="442"/>
      <c r="B37" s="445" t="s">
        <v>791</v>
      </c>
      <c r="C37" s="445" t="s">
        <v>792</v>
      </c>
      <c r="D37" s="446">
        <v>0</v>
      </c>
      <c r="E37" s="446">
        <v>341430006</v>
      </c>
      <c r="F37" s="446">
        <v>667667744</v>
      </c>
      <c r="G37" s="446">
        <v>411796030</v>
      </c>
      <c r="H37" s="446">
        <v>0</v>
      </c>
      <c r="I37" s="446">
        <v>85558292</v>
      </c>
    </row>
    <row r="38" spans="1:9" ht="12.75">
      <c r="A38" s="442"/>
      <c r="B38" s="445" t="s">
        <v>793</v>
      </c>
      <c r="C38" s="445" t="s">
        <v>794</v>
      </c>
      <c r="D38" s="446">
        <v>0</v>
      </c>
      <c r="E38" s="446">
        <v>125076589</v>
      </c>
      <c r="F38" s="446">
        <v>246430818</v>
      </c>
      <c r="G38" s="446">
        <v>154111820</v>
      </c>
      <c r="H38" s="446">
        <v>0</v>
      </c>
      <c r="I38" s="446">
        <v>32757591</v>
      </c>
    </row>
    <row r="39" spans="1:9" ht="12.75">
      <c r="A39" s="442"/>
      <c r="B39" s="445" t="s">
        <v>795</v>
      </c>
      <c r="C39" s="445" t="s">
        <v>796</v>
      </c>
      <c r="D39" s="446">
        <v>0</v>
      </c>
      <c r="E39" s="446">
        <v>413701605</v>
      </c>
      <c r="F39" s="446">
        <v>759595103</v>
      </c>
      <c r="G39" s="446">
        <v>490195434</v>
      </c>
      <c r="H39" s="446">
        <v>0</v>
      </c>
      <c r="I39" s="446">
        <v>144301936</v>
      </c>
    </row>
    <row r="40" spans="1:9" ht="12.75">
      <c r="A40" s="442"/>
      <c r="B40" s="445" t="s">
        <v>797</v>
      </c>
      <c r="C40" s="445" t="s">
        <v>798</v>
      </c>
      <c r="D40" s="446">
        <v>0</v>
      </c>
      <c r="E40" s="446">
        <v>220472007</v>
      </c>
      <c r="F40" s="446">
        <v>659618185</v>
      </c>
      <c r="G40" s="446">
        <v>543722790</v>
      </c>
      <c r="H40" s="446">
        <v>0</v>
      </c>
      <c r="I40" s="446">
        <v>104576612</v>
      </c>
    </row>
    <row r="41" spans="1:9" ht="12.75">
      <c r="A41" s="442"/>
      <c r="B41" s="445" t="s">
        <v>799</v>
      </c>
      <c r="C41" s="445" t="s">
        <v>800</v>
      </c>
      <c r="D41" s="446">
        <v>0</v>
      </c>
      <c r="E41" s="446">
        <v>261161227</v>
      </c>
      <c r="F41" s="446">
        <v>260665772</v>
      </c>
      <c r="G41" s="446">
        <v>-495455</v>
      </c>
      <c r="H41" s="446">
        <v>0</v>
      </c>
      <c r="I41" s="446">
        <v>0</v>
      </c>
    </row>
    <row r="42" spans="1:9" ht="12.75">
      <c r="A42" s="442"/>
      <c r="B42" s="445" t="s">
        <v>801</v>
      </c>
      <c r="C42" s="445" t="s">
        <v>802</v>
      </c>
      <c r="D42" s="446">
        <v>0</v>
      </c>
      <c r="E42" s="446">
        <v>26710935</v>
      </c>
      <c r="F42" s="446">
        <v>0</v>
      </c>
      <c r="G42" s="446">
        <v>32046480</v>
      </c>
      <c r="H42" s="446">
        <v>0</v>
      </c>
      <c r="I42" s="446">
        <v>58757415</v>
      </c>
    </row>
    <row r="43" spans="1:9" ht="12.75">
      <c r="A43" s="442"/>
      <c r="B43" s="445" t="s">
        <v>803</v>
      </c>
      <c r="C43" s="445" t="s">
        <v>804</v>
      </c>
      <c r="D43" s="446">
        <v>0</v>
      </c>
      <c r="E43" s="446">
        <v>76998480</v>
      </c>
      <c r="F43" s="446">
        <v>262823600</v>
      </c>
      <c r="G43" s="446">
        <v>277736160</v>
      </c>
      <c r="H43" s="446">
        <v>0</v>
      </c>
      <c r="I43" s="446">
        <v>91911040</v>
      </c>
    </row>
    <row r="44" spans="1:9" ht="12.75">
      <c r="A44" s="442"/>
      <c r="B44" s="445" t="s">
        <v>805</v>
      </c>
      <c r="C44" s="445" t="s">
        <v>806</v>
      </c>
      <c r="D44" s="446">
        <v>0</v>
      </c>
      <c r="E44" s="446">
        <v>13350834</v>
      </c>
      <c r="F44" s="446">
        <v>45488717</v>
      </c>
      <c r="G44" s="446">
        <v>48069720</v>
      </c>
      <c r="H44" s="446">
        <v>0</v>
      </c>
      <c r="I44" s="446">
        <v>15931837</v>
      </c>
    </row>
    <row r="45" spans="1:9" ht="12.75">
      <c r="A45" s="442"/>
      <c r="B45" s="445" t="s">
        <v>807</v>
      </c>
      <c r="C45" s="445" t="s">
        <v>808</v>
      </c>
      <c r="D45" s="446">
        <v>0</v>
      </c>
      <c r="E45" s="446">
        <v>8815576</v>
      </c>
      <c r="F45" s="446">
        <v>20176260</v>
      </c>
      <c r="G45" s="446">
        <v>21364320</v>
      </c>
      <c r="H45" s="446">
        <v>0</v>
      </c>
      <c r="I45" s="446">
        <v>10003636</v>
      </c>
    </row>
    <row r="46" spans="1:9" ht="12.75">
      <c r="A46" s="442"/>
      <c r="B46" s="445" t="s">
        <v>809</v>
      </c>
      <c r="C46" s="445" t="s">
        <v>810</v>
      </c>
      <c r="D46" s="446">
        <v>0</v>
      </c>
      <c r="E46" s="446">
        <v>0</v>
      </c>
      <c r="F46" s="446">
        <v>4919449</v>
      </c>
      <c r="G46" s="446">
        <v>4919449</v>
      </c>
      <c r="H46" s="446">
        <v>0</v>
      </c>
      <c r="I46" s="446">
        <v>0</v>
      </c>
    </row>
    <row r="47" spans="1:9" ht="12.75">
      <c r="A47" s="442"/>
      <c r="B47" s="445" t="s">
        <v>811</v>
      </c>
      <c r="C47" s="445" t="s">
        <v>812</v>
      </c>
      <c r="D47" s="446">
        <v>0</v>
      </c>
      <c r="E47" s="446">
        <v>5302000000</v>
      </c>
      <c r="F47" s="446">
        <v>538000000</v>
      </c>
      <c r="G47" s="446">
        <v>2088000000</v>
      </c>
      <c r="H47" s="446">
        <v>0</v>
      </c>
      <c r="I47" s="446">
        <v>6852000000</v>
      </c>
    </row>
    <row r="48" spans="1:9" ht="12.75">
      <c r="A48" s="442"/>
      <c r="B48" s="445" t="s">
        <v>813</v>
      </c>
      <c r="C48" s="445" t="s">
        <v>814</v>
      </c>
      <c r="D48" s="446">
        <v>0</v>
      </c>
      <c r="E48" s="446">
        <v>30731822240</v>
      </c>
      <c r="F48" s="446">
        <v>2088000000</v>
      </c>
      <c r="G48" s="446">
        <v>0</v>
      </c>
      <c r="H48" s="446">
        <v>0</v>
      </c>
      <c r="I48" s="446">
        <v>28643822240</v>
      </c>
    </row>
    <row r="49" spans="1:9" ht="12.75">
      <c r="A49" s="442"/>
      <c r="B49" s="445" t="s">
        <v>815</v>
      </c>
      <c r="C49" s="445" t="s">
        <v>816</v>
      </c>
      <c r="D49" s="446">
        <v>0</v>
      </c>
      <c r="E49" s="446">
        <v>347871</v>
      </c>
      <c r="F49" s="446">
        <v>150300000</v>
      </c>
      <c r="G49" s="446">
        <v>182950000</v>
      </c>
      <c r="H49" s="446">
        <v>0</v>
      </c>
      <c r="I49" s="446">
        <v>32997871</v>
      </c>
    </row>
    <row r="50" spans="1:9" ht="12.75">
      <c r="A50" s="442"/>
      <c r="B50" s="445" t="s">
        <v>817</v>
      </c>
      <c r="C50" s="445" t="s">
        <v>818</v>
      </c>
      <c r="D50" s="446">
        <v>0</v>
      </c>
      <c r="E50" s="446">
        <v>207449157</v>
      </c>
      <c r="F50" s="446">
        <v>106944364</v>
      </c>
      <c r="G50" s="446">
        <v>0</v>
      </c>
      <c r="H50" s="446">
        <v>0</v>
      </c>
      <c r="I50" s="446">
        <v>100504793</v>
      </c>
    </row>
    <row r="51" spans="1:9" ht="12.75">
      <c r="A51" s="442"/>
      <c r="B51" s="445" t="s">
        <v>819</v>
      </c>
      <c r="C51" s="445" t="s">
        <v>820</v>
      </c>
      <c r="D51" s="446">
        <v>0</v>
      </c>
      <c r="E51" s="446">
        <v>32650000000</v>
      </c>
      <c r="F51" s="446">
        <v>0</v>
      </c>
      <c r="G51" s="446">
        <v>0</v>
      </c>
      <c r="H51" s="446">
        <v>0</v>
      </c>
      <c r="I51" s="446">
        <v>32650000000</v>
      </c>
    </row>
    <row r="52" spans="1:9" ht="12.75">
      <c r="A52" s="442"/>
      <c r="B52" s="445" t="s">
        <v>821</v>
      </c>
      <c r="C52" s="445" t="s">
        <v>822</v>
      </c>
      <c r="D52" s="446">
        <v>0</v>
      </c>
      <c r="E52" s="446">
        <v>897105742</v>
      </c>
      <c r="F52" s="446">
        <v>0</v>
      </c>
      <c r="G52" s="446">
        <v>0</v>
      </c>
      <c r="H52" s="446">
        <v>0</v>
      </c>
      <c r="I52" s="446">
        <v>897105742</v>
      </c>
    </row>
    <row r="53" spans="1:9" ht="12.75">
      <c r="A53" s="442"/>
      <c r="B53" s="445" t="s">
        <v>823</v>
      </c>
      <c r="C53" s="445" t="s">
        <v>824</v>
      </c>
      <c r="D53" s="446">
        <v>0</v>
      </c>
      <c r="E53" s="446">
        <v>13155926935</v>
      </c>
      <c r="F53" s="446">
        <v>182950000</v>
      </c>
      <c r="G53" s="446">
        <v>0</v>
      </c>
      <c r="H53" s="446">
        <v>0</v>
      </c>
      <c r="I53" s="446">
        <v>12972976935</v>
      </c>
    </row>
    <row r="54" spans="1:9" ht="12.75">
      <c r="A54" s="442"/>
      <c r="B54" s="445" t="s">
        <v>825</v>
      </c>
      <c r="C54" s="445" t="s">
        <v>826</v>
      </c>
      <c r="D54" s="446">
        <v>0</v>
      </c>
      <c r="E54" s="446">
        <v>0</v>
      </c>
      <c r="F54" s="446">
        <v>2402358514</v>
      </c>
      <c r="G54" s="446">
        <v>5272800895</v>
      </c>
      <c r="H54" s="446">
        <v>0</v>
      </c>
      <c r="I54" s="446">
        <v>2870442381</v>
      </c>
    </row>
    <row r="55" spans="1:9" ht="12.75">
      <c r="A55" s="442"/>
      <c r="B55" s="445" t="s">
        <v>827</v>
      </c>
      <c r="C55" s="445" t="s">
        <v>828</v>
      </c>
      <c r="D55" s="446">
        <v>0</v>
      </c>
      <c r="E55" s="446">
        <v>0</v>
      </c>
      <c r="F55" s="446">
        <v>31553169000</v>
      </c>
      <c r="G55" s="446">
        <v>31553169000</v>
      </c>
      <c r="H55" s="446">
        <v>0</v>
      </c>
      <c r="I55" s="446">
        <v>0</v>
      </c>
    </row>
    <row r="56" spans="1:9" ht="12.75">
      <c r="A56" s="442"/>
      <c r="B56" s="445" t="s">
        <v>829</v>
      </c>
      <c r="C56" s="445" t="s">
        <v>830</v>
      </c>
      <c r="D56" s="446">
        <v>0</v>
      </c>
      <c r="E56" s="446">
        <v>0</v>
      </c>
      <c r="F56" s="446">
        <v>65631128</v>
      </c>
      <c r="G56" s="446">
        <v>65631128</v>
      </c>
      <c r="H56" s="446">
        <v>0</v>
      </c>
      <c r="I56" s="446">
        <v>0</v>
      </c>
    </row>
    <row r="57" spans="1:9" ht="12.75">
      <c r="A57" s="442"/>
      <c r="B57" s="445" t="s">
        <v>831</v>
      </c>
      <c r="C57" s="445" t="s">
        <v>832</v>
      </c>
      <c r="D57" s="446">
        <v>0</v>
      </c>
      <c r="E57" s="446">
        <v>0</v>
      </c>
      <c r="F57" s="446">
        <v>18010812762</v>
      </c>
      <c r="G57" s="446">
        <v>18010812762</v>
      </c>
      <c r="H57" s="446">
        <v>0</v>
      </c>
      <c r="I57" s="446">
        <v>0</v>
      </c>
    </row>
    <row r="58" spans="1:9" ht="12.75">
      <c r="A58" s="442"/>
      <c r="B58" s="445" t="s">
        <v>833</v>
      </c>
      <c r="C58" s="445" t="s">
        <v>834</v>
      </c>
      <c r="D58" s="446">
        <v>0</v>
      </c>
      <c r="E58" s="446">
        <v>0</v>
      </c>
      <c r="F58" s="446">
        <v>1274470190</v>
      </c>
      <c r="G58" s="446">
        <v>1274470190</v>
      </c>
      <c r="H58" s="446">
        <v>0</v>
      </c>
      <c r="I58" s="446">
        <v>0</v>
      </c>
    </row>
    <row r="59" spans="1:9" ht="12.75">
      <c r="A59" s="442"/>
      <c r="B59" s="445" t="s">
        <v>835</v>
      </c>
      <c r="C59" s="445" t="s">
        <v>836</v>
      </c>
      <c r="D59" s="446">
        <v>0</v>
      </c>
      <c r="E59" s="446">
        <v>0</v>
      </c>
      <c r="F59" s="446">
        <v>1772782867</v>
      </c>
      <c r="G59" s="446">
        <v>1772782867</v>
      </c>
      <c r="H59" s="446">
        <v>0</v>
      </c>
      <c r="I59" s="446">
        <v>0</v>
      </c>
    </row>
    <row r="60" spans="1:9" ht="12.75">
      <c r="A60" s="442"/>
      <c r="B60" s="445" t="s">
        <v>837</v>
      </c>
      <c r="C60" s="445" t="s">
        <v>838</v>
      </c>
      <c r="D60" s="446">
        <v>0</v>
      </c>
      <c r="E60" s="446">
        <v>0</v>
      </c>
      <c r="F60" s="446">
        <v>420676990</v>
      </c>
      <c r="G60" s="446">
        <v>420676990</v>
      </c>
      <c r="H60" s="446">
        <v>0</v>
      </c>
      <c r="I60" s="446">
        <v>0</v>
      </c>
    </row>
    <row r="61" spans="1:9" ht="12.75">
      <c r="A61" s="442"/>
      <c r="B61" s="445" t="s">
        <v>839</v>
      </c>
      <c r="C61" s="445" t="s">
        <v>840</v>
      </c>
      <c r="D61" s="446">
        <v>0</v>
      </c>
      <c r="E61" s="446">
        <v>0</v>
      </c>
      <c r="F61" s="446">
        <v>719864730</v>
      </c>
      <c r="G61" s="446">
        <v>719864730</v>
      </c>
      <c r="H61" s="446">
        <v>0</v>
      </c>
      <c r="I61" s="446">
        <v>0</v>
      </c>
    </row>
    <row r="62" spans="1:9" ht="12.75">
      <c r="A62" s="442"/>
      <c r="B62" s="445" t="s">
        <v>841</v>
      </c>
      <c r="C62" s="445" t="s">
        <v>842</v>
      </c>
      <c r="D62" s="446">
        <v>0</v>
      </c>
      <c r="E62" s="446">
        <v>0</v>
      </c>
      <c r="F62" s="446">
        <v>22736849</v>
      </c>
      <c r="G62" s="446">
        <v>22736849</v>
      </c>
      <c r="H62" s="446">
        <v>0</v>
      </c>
      <c r="I62" s="446">
        <v>0</v>
      </c>
    </row>
    <row r="63" spans="1:9" ht="12.75">
      <c r="A63" s="442"/>
      <c r="B63" s="445" t="s">
        <v>843</v>
      </c>
      <c r="C63" s="445" t="s">
        <v>844</v>
      </c>
      <c r="D63" s="446">
        <v>0</v>
      </c>
      <c r="E63" s="446">
        <v>0</v>
      </c>
      <c r="F63" s="446">
        <v>1158230103</v>
      </c>
      <c r="G63" s="446">
        <v>1158230103</v>
      </c>
      <c r="H63" s="446">
        <v>0</v>
      </c>
      <c r="I63" s="446">
        <v>0</v>
      </c>
    </row>
    <row r="64" spans="1:9" ht="12.75">
      <c r="A64" s="442"/>
      <c r="B64" s="445" t="s">
        <v>845</v>
      </c>
      <c r="C64" s="445" t="s">
        <v>846</v>
      </c>
      <c r="D64" s="446">
        <v>0</v>
      </c>
      <c r="E64" s="446">
        <v>0</v>
      </c>
      <c r="F64" s="446">
        <v>1389458558</v>
      </c>
      <c r="G64" s="446">
        <v>1389458558</v>
      </c>
      <c r="H64" s="446">
        <v>0</v>
      </c>
      <c r="I64" s="446">
        <v>0</v>
      </c>
    </row>
    <row r="65" spans="1:9" ht="12.75">
      <c r="A65" s="442"/>
      <c r="B65" s="445" t="s">
        <v>847</v>
      </c>
      <c r="C65" s="445" t="s">
        <v>848</v>
      </c>
      <c r="D65" s="446">
        <v>0</v>
      </c>
      <c r="E65" s="446">
        <v>0</v>
      </c>
      <c r="F65" s="446">
        <v>2600000</v>
      </c>
      <c r="G65" s="446">
        <v>2600000</v>
      </c>
      <c r="H65" s="446">
        <v>0</v>
      </c>
      <c r="I65" s="446">
        <v>0</v>
      </c>
    </row>
    <row r="66" spans="1:9" ht="12.75">
      <c r="A66" s="442"/>
      <c r="B66" s="445" t="s">
        <v>849</v>
      </c>
      <c r="C66" s="445" t="s">
        <v>850</v>
      </c>
      <c r="D66" s="446">
        <v>0</v>
      </c>
      <c r="E66" s="446">
        <v>0</v>
      </c>
      <c r="F66" s="446">
        <v>25818588708</v>
      </c>
      <c r="G66" s="446">
        <v>25818588708</v>
      </c>
      <c r="H66" s="446">
        <v>0</v>
      </c>
      <c r="I66" s="446">
        <v>0</v>
      </c>
    </row>
    <row r="67" spans="1:9" ht="12.75">
      <c r="A67" s="442"/>
      <c r="B67" s="445" t="s">
        <v>851</v>
      </c>
      <c r="C67" s="445" t="s">
        <v>852</v>
      </c>
      <c r="D67" s="446">
        <v>0</v>
      </c>
      <c r="E67" s="446">
        <v>0</v>
      </c>
      <c r="F67" s="446">
        <v>720696837</v>
      </c>
      <c r="G67" s="446">
        <v>720696837</v>
      </c>
      <c r="H67" s="446">
        <v>0</v>
      </c>
      <c r="I67" s="446">
        <v>0</v>
      </c>
    </row>
    <row r="68" spans="1:9" ht="12.75">
      <c r="A68" s="442"/>
      <c r="B68" s="445" t="s">
        <v>853</v>
      </c>
      <c r="C68" s="445" t="s">
        <v>854</v>
      </c>
      <c r="D68" s="446">
        <v>0</v>
      </c>
      <c r="E68" s="446">
        <v>0</v>
      </c>
      <c r="F68" s="446">
        <v>157708780</v>
      </c>
      <c r="G68" s="446">
        <v>157708780</v>
      </c>
      <c r="H68" s="446">
        <v>0</v>
      </c>
      <c r="I68" s="446">
        <v>0</v>
      </c>
    </row>
    <row r="69" spans="1:9" ht="12.75">
      <c r="A69" s="442"/>
      <c r="B69" s="445" t="s">
        <v>855</v>
      </c>
      <c r="C69" s="445" t="s">
        <v>856</v>
      </c>
      <c r="D69" s="446">
        <v>0</v>
      </c>
      <c r="E69" s="446">
        <v>0</v>
      </c>
      <c r="F69" s="446">
        <v>8985149</v>
      </c>
      <c r="G69" s="446">
        <v>8985149</v>
      </c>
      <c r="H69" s="446">
        <v>0</v>
      </c>
      <c r="I69" s="446">
        <v>0</v>
      </c>
    </row>
    <row r="70" spans="1:9" ht="12.75">
      <c r="A70" s="442"/>
      <c r="B70" s="445" t="s">
        <v>857</v>
      </c>
      <c r="C70" s="445" t="s">
        <v>858</v>
      </c>
      <c r="D70" s="446">
        <v>0</v>
      </c>
      <c r="E70" s="446">
        <v>0</v>
      </c>
      <c r="F70" s="446">
        <v>1831248</v>
      </c>
      <c r="G70" s="446">
        <v>1831248</v>
      </c>
      <c r="H70" s="446">
        <v>0</v>
      </c>
      <c r="I70" s="446">
        <v>0</v>
      </c>
    </row>
    <row r="71" spans="1:9" ht="12.75">
      <c r="A71" s="442"/>
      <c r="B71" s="445" t="s">
        <v>859</v>
      </c>
      <c r="C71" s="445" t="s">
        <v>844</v>
      </c>
      <c r="D71" s="446">
        <v>0</v>
      </c>
      <c r="E71" s="446">
        <v>0</v>
      </c>
      <c r="F71" s="446">
        <v>15501990</v>
      </c>
      <c r="G71" s="446">
        <v>15501990</v>
      </c>
      <c r="H71" s="446">
        <v>0</v>
      </c>
      <c r="I71" s="446">
        <v>0</v>
      </c>
    </row>
    <row r="72" spans="1:9" ht="12.75">
      <c r="A72" s="442"/>
      <c r="B72" s="445" t="s">
        <v>860</v>
      </c>
      <c r="C72" s="445" t="s">
        <v>846</v>
      </c>
      <c r="D72" s="446">
        <v>0</v>
      </c>
      <c r="E72" s="446">
        <v>0</v>
      </c>
      <c r="F72" s="446">
        <v>269689401</v>
      </c>
      <c r="G72" s="446">
        <v>269689401</v>
      </c>
      <c r="H72" s="446">
        <v>0</v>
      </c>
      <c r="I72" s="446">
        <v>0</v>
      </c>
    </row>
    <row r="73" spans="1:11" ht="12.75">
      <c r="A73" s="442"/>
      <c r="B73" s="445" t="s">
        <v>861</v>
      </c>
      <c r="C73" s="445" t="s">
        <v>862</v>
      </c>
      <c r="D73" s="446">
        <v>0</v>
      </c>
      <c r="E73" s="446">
        <v>0</v>
      </c>
      <c r="F73" s="446">
        <v>8300000</v>
      </c>
      <c r="G73" s="446">
        <v>8300000</v>
      </c>
      <c r="H73" s="446">
        <v>0</v>
      </c>
      <c r="I73" s="446">
        <v>0</v>
      </c>
      <c r="K73" s="447"/>
    </row>
    <row r="74" spans="1:9" ht="12.75">
      <c r="A74" s="442"/>
      <c r="B74" s="445" t="s">
        <v>863</v>
      </c>
      <c r="C74" s="445" t="s">
        <v>864</v>
      </c>
      <c r="D74" s="446">
        <v>0</v>
      </c>
      <c r="E74" s="446">
        <v>0</v>
      </c>
      <c r="F74" s="446">
        <v>506773514</v>
      </c>
      <c r="G74" s="446">
        <v>506773514</v>
      </c>
      <c r="H74" s="446">
        <v>0</v>
      </c>
      <c r="I74" s="446">
        <v>0</v>
      </c>
    </row>
    <row r="75" spans="1:9" ht="12.75">
      <c r="A75" s="442"/>
      <c r="B75" s="445" t="s">
        <v>865</v>
      </c>
      <c r="C75" s="445" t="s">
        <v>866</v>
      </c>
      <c r="D75" s="446">
        <v>0</v>
      </c>
      <c r="E75" s="446">
        <v>0</v>
      </c>
      <c r="F75" s="446">
        <v>56096841</v>
      </c>
      <c r="G75" s="446">
        <v>56096841</v>
      </c>
      <c r="H75" s="446">
        <v>0</v>
      </c>
      <c r="I75" s="446">
        <v>0</v>
      </c>
    </row>
    <row r="76" spans="1:9" ht="12.75">
      <c r="A76" s="442"/>
      <c r="B76" s="445" t="s">
        <v>867</v>
      </c>
      <c r="C76" s="445" t="s">
        <v>868</v>
      </c>
      <c r="D76" s="446">
        <v>0</v>
      </c>
      <c r="E76" s="446">
        <v>0</v>
      </c>
      <c r="F76" s="446">
        <v>40964363</v>
      </c>
      <c r="G76" s="446">
        <v>40964363</v>
      </c>
      <c r="H76" s="446">
        <v>0</v>
      </c>
      <c r="I76" s="446">
        <v>0</v>
      </c>
    </row>
    <row r="77" spans="1:9" ht="12.75">
      <c r="A77" s="442"/>
      <c r="B77" s="445" t="s">
        <v>869</v>
      </c>
      <c r="C77" s="445" t="s">
        <v>844</v>
      </c>
      <c r="D77" s="446">
        <v>0</v>
      </c>
      <c r="E77" s="446">
        <v>0</v>
      </c>
      <c r="F77" s="446">
        <v>341898708</v>
      </c>
      <c r="G77" s="446">
        <v>341898708</v>
      </c>
      <c r="H77" s="446">
        <v>0</v>
      </c>
      <c r="I77" s="446">
        <v>0</v>
      </c>
    </row>
    <row r="78" spans="1:9" ht="12.75">
      <c r="A78" s="442"/>
      <c r="B78" s="445" t="s">
        <v>870</v>
      </c>
      <c r="C78" s="445" t="s">
        <v>871</v>
      </c>
      <c r="D78" s="446">
        <v>0</v>
      </c>
      <c r="E78" s="446">
        <v>0</v>
      </c>
      <c r="F78" s="446">
        <v>96906037</v>
      </c>
      <c r="G78" s="446">
        <v>96906037</v>
      </c>
      <c r="H78" s="446">
        <v>0</v>
      </c>
      <c r="I78" s="446">
        <v>0</v>
      </c>
    </row>
    <row r="79" spans="1:11" ht="12.75">
      <c r="A79" s="442"/>
      <c r="B79" s="445" t="s">
        <v>872</v>
      </c>
      <c r="C79" s="445" t="s">
        <v>846</v>
      </c>
      <c r="D79" s="446">
        <v>0</v>
      </c>
      <c r="E79" s="446">
        <v>0</v>
      </c>
      <c r="F79" s="446">
        <v>369170658</v>
      </c>
      <c r="G79" s="446">
        <v>369170658</v>
      </c>
      <c r="H79" s="446">
        <v>0</v>
      </c>
      <c r="I79" s="446">
        <v>0</v>
      </c>
      <c r="K79" s="447"/>
    </row>
    <row r="80" spans="1:11" ht="12.75">
      <c r="A80" s="442"/>
      <c r="B80" s="445" t="s">
        <v>873</v>
      </c>
      <c r="C80" s="445" t="s">
        <v>862</v>
      </c>
      <c r="D80" s="446">
        <v>0</v>
      </c>
      <c r="E80" s="446">
        <v>0</v>
      </c>
      <c r="F80" s="446">
        <v>18200000</v>
      </c>
      <c r="G80" s="446">
        <v>18200000</v>
      </c>
      <c r="H80" s="446">
        <v>0</v>
      </c>
      <c r="I80" s="446">
        <v>0</v>
      </c>
      <c r="K80" s="447"/>
    </row>
    <row r="81" spans="1:9" ht="12.75">
      <c r="A81" s="442"/>
      <c r="B81" s="445" t="s">
        <v>874</v>
      </c>
      <c r="C81" s="445" t="s">
        <v>875</v>
      </c>
      <c r="D81" s="446">
        <v>0</v>
      </c>
      <c r="E81" s="446">
        <v>0</v>
      </c>
      <c r="F81" s="446">
        <v>318938042</v>
      </c>
      <c r="G81" s="446">
        <v>318938042</v>
      </c>
      <c r="H81" s="446">
        <v>0</v>
      </c>
      <c r="I81" s="446">
        <v>0</v>
      </c>
    </row>
    <row r="82" spans="1:9" ht="12.75">
      <c r="A82" s="442"/>
      <c r="B82" s="445" t="s">
        <v>876</v>
      </c>
      <c r="C82" s="445" t="s">
        <v>877</v>
      </c>
      <c r="D82" s="446">
        <v>0</v>
      </c>
      <c r="E82" s="446">
        <v>0</v>
      </c>
      <c r="F82" s="446">
        <v>1428354763</v>
      </c>
      <c r="G82" s="446">
        <v>1428354763</v>
      </c>
      <c r="H82" s="446">
        <v>0</v>
      </c>
      <c r="I82" s="446">
        <v>0</v>
      </c>
    </row>
    <row r="83" spans="1:9" ht="12.75">
      <c r="A83" s="442"/>
      <c r="B83" s="445" t="s">
        <v>878</v>
      </c>
      <c r="C83" s="445" t="s">
        <v>879</v>
      </c>
      <c r="D83" s="446">
        <v>0</v>
      </c>
      <c r="E83" s="446">
        <v>0</v>
      </c>
      <c r="F83" s="446">
        <v>31553169000</v>
      </c>
      <c r="G83" s="446">
        <v>31553169000</v>
      </c>
      <c r="H83" s="446">
        <v>0</v>
      </c>
      <c r="I83" s="446">
        <v>0</v>
      </c>
    </row>
    <row r="84" spans="1:9" ht="12.75">
      <c r="A84" s="442"/>
      <c r="B84" s="445" t="s">
        <v>880</v>
      </c>
      <c r="C84" s="445" t="s">
        <v>881</v>
      </c>
      <c r="D84" s="446">
        <v>0</v>
      </c>
      <c r="E84" s="446">
        <v>0</v>
      </c>
      <c r="F84" s="446">
        <v>720696837</v>
      </c>
      <c r="G84" s="446">
        <v>720696837</v>
      </c>
      <c r="H84" s="446">
        <v>0</v>
      </c>
      <c r="I84" s="446">
        <v>0</v>
      </c>
    </row>
    <row r="85" spans="1:9" ht="12.75">
      <c r="A85" s="442"/>
      <c r="B85" s="445" t="s">
        <v>882</v>
      </c>
      <c r="C85" s="445" t="s">
        <v>883</v>
      </c>
      <c r="D85" s="446">
        <v>0</v>
      </c>
      <c r="E85" s="446">
        <v>0</v>
      </c>
      <c r="F85" s="446">
        <v>318938042</v>
      </c>
      <c r="G85" s="446">
        <v>318938042</v>
      </c>
      <c r="H85" s="446">
        <v>0</v>
      </c>
      <c r="I85" s="446">
        <v>0</v>
      </c>
    </row>
    <row r="86" spans="1:9" ht="12.75">
      <c r="A86" s="442">
        <v>1</v>
      </c>
      <c r="B86" s="445"/>
      <c r="C86" s="448" t="s">
        <v>337</v>
      </c>
      <c r="D86" s="449">
        <v>112115892862</v>
      </c>
      <c r="E86" s="449">
        <v>112115892862</v>
      </c>
      <c r="F86" s="449">
        <v>316771536156</v>
      </c>
      <c r="G86" s="449">
        <v>316771536156</v>
      </c>
      <c r="H86" s="449">
        <v>114524566695</v>
      </c>
      <c r="I86" s="449">
        <v>114524566695</v>
      </c>
    </row>
  </sheetData>
  <sheetProtection/>
  <printOptions/>
  <pageMargins left="0.1968503937007874" right="0.1968503937007874" top="0.7480314960629921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chienlt</dc:creator>
  <cp:keywords/>
  <dc:description/>
  <cp:lastModifiedBy>LEQUOCDUNG</cp:lastModifiedBy>
  <cp:lastPrinted>2015-04-15T02:30:52Z</cp:lastPrinted>
  <dcterms:created xsi:type="dcterms:W3CDTF">2011-04-05T03:19:54Z</dcterms:created>
  <dcterms:modified xsi:type="dcterms:W3CDTF">2015-04-15T02:32:19Z</dcterms:modified>
  <cp:category/>
  <cp:version/>
  <cp:contentType/>
  <cp:contentStatus/>
</cp:coreProperties>
</file>